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ded\Google Drive\עודד\עמק החולה הוראה\ריכוז מקצוע\פרוייקטים\פרוייקטים 2019\מכטרוניקה\"/>
    </mc:Choice>
  </mc:AlternateContent>
  <bookViews>
    <workbookView xWindow="0" yWindow="0" windowWidth="8460" windowHeight="9435" activeTab="3"/>
  </bookViews>
  <sheets>
    <sheet name="מחוון מעצב" sheetId="4" r:id="rId1"/>
    <sheet name=" 5 יח&quot;ל" sheetId="3" r:id="rId2"/>
    <sheet name=" 3 יח&quot;ל" sheetId="2" r:id="rId3"/>
    <sheet name="מחוון בית ספרי" sheetId="6"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4" i="6" l="1"/>
  <c r="G23" i="6"/>
  <c r="G22" i="6"/>
  <c r="G21" i="6"/>
  <c r="G20" i="6"/>
  <c r="G19" i="6"/>
  <c r="G18" i="6"/>
  <c r="G17" i="6"/>
  <c r="G16" i="6"/>
  <c r="G15" i="6"/>
  <c r="G14" i="6"/>
  <c r="G13" i="6"/>
  <c r="G12" i="6"/>
  <c r="G11" i="6"/>
  <c r="G10" i="6"/>
  <c r="G9" i="6"/>
  <c r="G8" i="6"/>
  <c r="G7" i="6"/>
  <c r="G6" i="6"/>
  <c r="G5" i="6"/>
  <c r="G25" i="6" l="1"/>
  <c r="D4" i="4"/>
  <c r="D5" i="4"/>
  <c r="D7" i="4"/>
  <c r="D6" i="4"/>
  <c r="D2" i="4"/>
  <c r="D3" i="4"/>
  <c r="H63" i="4"/>
  <c r="H49" i="4"/>
  <c r="H39" i="4"/>
  <c r="H38" i="4"/>
  <c r="H23" i="4"/>
  <c r="H22" i="4"/>
  <c r="H21" i="4"/>
  <c r="H20" i="4"/>
  <c r="H19" i="4"/>
  <c r="D8" i="4" l="1"/>
  <c r="G40" i="3"/>
  <c r="G22" i="3" l="1"/>
  <c r="H64" i="4" l="1"/>
  <c r="H62" i="4"/>
  <c r="H61" i="4"/>
  <c r="H60" i="4"/>
  <c r="H59" i="4"/>
  <c r="H58" i="4"/>
  <c r="H57" i="4"/>
  <c r="H56" i="4"/>
  <c r="H55" i="4"/>
  <c r="H54" i="4"/>
  <c r="H53" i="4"/>
  <c r="H52" i="4"/>
  <c r="H51" i="4"/>
  <c r="H50" i="4"/>
  <c r="H48" i="4"/>
  <c r="H47" i="4"/>
  <c r="H46" i="4"/>
  <c r="H44" i="4"/>
  <c r="H45" i="4"/>
  <c r="H43" i="4"/>
  <c r="H42" i="4"/>
  <c r="H41" i="4"/>
  <c r="H40" i="4"/>
  <c r="H37" i="4"/>
  <c r="H36" i="4"/>
  <c r="H35" i="4"/>
  <c r="H34" i="4"/>
  <c r="H33" i="4"/>
  <c r="H32" i="4"/>
  <c r="H31" i="4"/>
  <c r="H30" i="4"/>
  <c r="H29" i="4"/>
  <c r="H28" i="4"/>
  <c r="H26" i="4"/>
  <c r="H27" i="4"/>
  <c r="H25" i="4"/>
  <c r="H24" i="4"/>
  <c r="H18" i="4"/>
  <c r="H17" i="4"/>
  <c r="H16" i="4"/>
  <c r="H15" i="4"/>
  <c r="H11" i="4"/>
  <c r="G8" i="4"/>
  <c r="F45" i="3"/>
  <c r="C45" i="3"/>
  <c r="G44" i="3"/>
  <c r="G43" i="3"/>
  <c r="G42" i="3"/>
  <c r="G41" i="3"/>
  <c r="G40" i="2"/>
  <c r="G41" i="2"/>
  <c r="G42" i="2"/>
  <c r="G43" i="2"/>
  <c r="G39" i="2"/>
  <c r="F44" i="2"/>
  <c r="G44" i="2"/>
  <c r="C44" i="2"/>
  <c r="G28" i="3"/>
  <c r="G28" i="2"/>
  <c r="G27" i="2"/>
  <c r="G26" i="2"/>
  <c r="G25" i="2"/>
  <c r="B43" i="2" s="1"/>
  <c r="G24" i="2"/>
  <c r="G23" i="2"/>
  <c r="B42" i="2" s="1"/>
  <c r="G22" i="2"/>
  <c r="G21" i="2"/>
  <c r="G20" i="2"/>
  <c r="G19" i="2"/>
  <c r="B41" i="2" s="1"/>
  <c r="G18" i="2"/>
  <c r="G17" i="2"/>
  <c r="G16" i="2"/>
  <c r="G15" i="2"/>
  <c r="G14" i="2"/>
  <c r="G13" i="2"/>
  <c r="B40" i="2" s="1"/>
  <c r="G12" i="2"/>
  <c r="B39" i="2" s="1"/>
  <c r="G11" i="2"/>
  <c r="G10" i="2"/>
  <c r="G9" i="2"/>
  <c r="G20" i="3"/>
  <c r="G19" i="3"/>
  <c r="G18" i="3"/>
  <c r="G17" i="3"/>
  <c r="G16" i="3"/>
  <c r="G15" i="3"/>
  <c r="G14" i="3"/>
  <c r="G13" i="3"/>
  <c r="G12" i="3"/>
  <c r="G11" i="3"/>
  <c r="G10" i="3"/>
  <c r="G9" i="3"/>
  <c r="G24" i="3"/>
  <c r="G23" i="3"/>
  <c r="G21" i="3"/>
  <c r="G27" i="3"/>
  <c r="G26" i="3"/>
  <c r="G25" i="3"/>
  <c r="B44" i="3" s="1"/>
  <c r="G45" i="3"/>
  <c r="B41" i="3" l="1"/>
  <c r="B44" i="2"/>
  <c r="B42" i="3"/>
  <c r="E2" i="4"/>
  <c r="F2" i="4" s="1"/>
  <c r="H2" i="4" s="1"/>
  <c r="E6" i="4"/>
  <c r="F6" i="4" s="1"/>
  <c r="H6" i="4" s="1"/>
  <c r="E3" i="4"/>
  <c r="F3" i="4" s="1"/>
  <c r="H3" i="4" s="1"/>
  <c r="E4" i="4"/>
  <c r="F4" i="4" s="1"/>
  <c r="H4" i="4" s="1"/>
  <c r="E5" i="4"/>
  <c r="F5" i="4" s="1"/>
  <c r="H5" i="4" s="1"/>
  <c r="E7" i="4"/>
  <c r="F7" i="4" s="1"/>
  <c r="H7" i="4" s="1"/>
  <c r="B43" i="3"/>
  <c r="B40" i="3"/>
  <c r="B45" i="3" s="1"/>
  <c r="G29" i="3"/>
  <c r="E8" i="4" l="1"/>
  <c r="H8" i="4"/>
</calcChain>
</file>

<file path=xl/comments1.xml><?xml version="1.0" encoding="utf-8"?>
<comments xmlns="http://schemas.openxmlformats.org/spreadsheetml/2006/main">
  <authors>
    <author>user</author>
  </authors>
  <commentList>
    <comment ref="D1" authorId="0" shapeId="0">
      <text>
        <r>
          <rPr>
            <b/>
            <sz val="9"/>
            <color indexed="81"/>
            <rFont val="Tahoma"/>
            <family val="2"/>
          </rPr>
          <t>user:</t>
        </r>
        <r>
          <rPr>
            <sz val="9"/>
            <color indexed="81"/>
            <rFont val="Tahoma"/>
            <family val="2"/>
          </rPr>
          <t xml:space="preserve">
מספר ההיגדים כפול שלוש שהוא מספר הנקודות המרבי שניתן לצבור בפרק כולו</t>
        </r>
      </text>
    </comment>
    <comment ref="E1" authorId="0" shapeId="0">
      <text>
        <r>
          <rPr>
            <b/>
            <sz val="9"/>
            <color indexed="81"/>
            <rFont val="Tahoma"/>
            <family val="2"/>
          </rPr>
          <t>user:</t>
        </r>
        <r>
          <rPr>
            <sz val="9"/>
            <color indexed="81"/>
            <rFont val="Tahoma"/>
            <family val="2"/>
          </rPr>
          <t xml:space="preserve">
מספר הנקודות שנצבר בפועל מתוך מספר הנקודות המרבי</t>
        </r>
      </text>
    </comment>
    <comment ref="F1" authorId="0" shapeId="0">
      <text>
        <r>
          <rPr>
            <b/>
            <sz val="9"/>
            <color indexed="81"/>
            <rFont val="Tahoma"/>
            <family val="2"/>
          </rPr>
          <t>user:</t>
        </r>
        <r>
          <rPr>
            <sz val="9"/>
            <color indexed="81"/>
            <rFont val="Tahoma"/>
            <family val="2"/>
          </rPr>
          <t xml:space="preserve">
הציון שניתן לפרק זה בהנחה שהציון המרבי לפרק הוא 120%.</t>
        </r>
      </text>
    </comment>
    <comment ref="G1" authorId="0" shapeId="0">
      <text>
        <r>
          <rPr>
            <b/>
            <sz val="9"/>
            <color indexed="81"/>
            <rFont val="Tahoma"/>
            <family val="2"/>
          </rPr>
          <t>user:</t>
        </r>
        <r>
          <rPr>
            <sz val="9"/>
            <color indexed="81"/>
            <rFont val="Tahoma"/>
            <family val="2"/>
          </rPr>
          <t xml:space="preserve">
משקל כל פרק בעבודת הגמר כפי שנקבע באתר מגמת מכונות </t>
        </r>
      </text>
    </comment>
    <comment ref="H1" authorId="0" shapeId="0">
      <text>
        <r>
          <rPr>
            <b/>
            <sz val="9"/>
            <color indexed="81"/>
            <rFont val="Tahoma"/>
            <family val="2"/>
          </rPr>
          <t>user:</t>
        </r>
        <r>
          <rPr>
            <sz val="9"/>
            <color indexed="81"/>
            <rFont val="Tahoma"/>
            <family val="2"/>
          </rPr>
          <t xml:space="preserve">
ציון מתוך ציון העבודה כולה</t>
        </r>
      </text>
    </comment>
  </commentList>
</comments>
</file>

<file path=xl/sharedStrings.xml><?xml version="1.0" encoding="utf-8"?>
<sst xmlns="http://schemas.openxmlformats.org/spreadsheetml/2006/main" count="322" uniqueCount="149">
  <si>
    <t xml:space="preserve">מספר נקודות מרבי </t>
  </si>
  <si>
    <t>הערכה גולמית</t>
  </si>
  <si>
    <t>ציון הפרק</t>
  </si>
  <si>
    <t>משקל פרק</t>
  </si>
  <si>
    <t>משקל</t>
  </si>
  <si>
    <t>הוראות שימוש</t>
  </si>
  <si>
    <t>הגדרת הבעיה</t>
  </si>
  <si>
    <t xml:space="preserve">המחוון שלפניך מאפשר להעריך את פרקי עבודת הגמר השונים </t>
  </si>
  <si>
    <t>איסוף מידע</t>
  </si>
  <si>
    <t>ואת עבודת הגמר כולה. המחוון מבוסס על היגדים שעליך לקבוע</t>
  </si>
  <si>
    <t>פתרונות חלופיים</t>
  </si>
  <si>
    <t>את מידת הנכונות שלהם לגבי עבודת הגמר הנבדקת.</t>
  </si>
  <si>
    <t>בחירת פתרון</t>
  </si>
  <si>
    <t>בעת השימוש במחוון עליך לרשום בשורה של היגד מסוים 1 בעמודה</t>
  </si>
  <si>
    <t>מימוש הפתרון</t>
  </si>
  <si>
    <t>המתארת לדעתך את מידת הנכונות של אותו היגד.</t>
  </si>
  <si>
    <t>הערכה מסכמת</t>
  </si>
  <si>
    <t>הגיליון מחשב באופן אוטומטי את הציון של הפרק המסוים בעבודה</t>
  </si>
  <si>
    <t>ציון סופי</t>
  </si>
  <si>
    <t>ואת ציון העבודה כולה.</t>
  </si>
  <si>
    <t>פרק</t>
  </si>
  <si>
    <t>היגד</t>
  </si>
  <si>
    <t>לא נכון</t>
  </si>
  <si>
    <t>די נכון</t>
  </si>
  <si>
    <t>נכון</t>
  </si>
  <si>
    <t>נכון מאד</t>
  </si>
  <si>
    <t>נקודות</t>
  </si>
  <si>
    <t>בהצלחה!</t>
  </si>
  <si>
    <t>1 הגדרת הבעיה</t>
  </si>
  <si>
    <t>הבעיה אוטנטית או רלוונטית לאחד מהתלמידים</t>
  </si>
  <si>
    <t>הבעיה הנפתרת ראויה לפתרון במסגרת עבודת הגמר</t>
  </si>
  <si>
    <t>פתרון הבעיה יסייע לאנושות</t>
  </si>
  <si>
    <t>הצורך עליו תענה המערכת מוגדר כראוי</t>
  </si>
  <si>
    <t>הפרק כולל הערכה של מידת ההצלחה והיעילות בהגדרת הבעיה</t>
  </si>
  <si>
    <t>2 איסוף מידע</t>
  </si>
  <si>
    <t>הוגדרו שאלות חקר רלוונטיות לבעיה הנפתרת במסגרת הפרויקט</t>
  </si>
  <si>
    <t>המידע שנאסף סייע בהמשך תהליך התיכון</t>
  </si>
  <si>
    <t>הפרק כולל הערכה של מידת ההצלחה והיעילות באיסוף המידע</t>
  </si>
  <si>
    <t>3 פתרונות חלופיים</t>
  </si>
  <si>
    <t>שלושת הפתרונות המוצעים שונים מהותית זה מזה</t>
  </si>
  <si>
    <t>המידע שנאסף סייע בעיצוב הפתרון הראשון</t>
  </si>
  <si>
    <t>המידע שנאסף סייע בעיצוב הפתרון השני</t>
  </si>
  <si>
    <t>המידע שנאסף סייע בעיצוב הפתרון השלישי</t>
  </si>
  <si>
    <t>קיים תיעוד סיעור מוחות להצעת פתרונות חלופיים</t>
  </si>
  <si>
    <t>הפתרונות החלופיים מורכבים מתתי-מערכות שכל אחת מהן נבחנה מול חלופות</t>
  </si>
  <si>
    <t>הפתרונות החלופיים מתארים מערכת שלמה המאפשרת פתרון מלא</t>
  </si>
  <si>
    <t>הפרק כולל הערכה של מידת ההצלחה והיעילות בהצעת פתרונות חלופיים</t>
  </si>
  <si>
    <t>4 בחירת פתרון</t>
  </si>
  <si>
    <t>יש תיעוד מלא ומנומק של תהליך קבלת ההחלטה</t>
  </si>
  <si>
    <t>יש תיאור מורחב של הפתרון הנבחר</t>
  </si>
  <si>
    <t>הפרק כולל הערכה של מידת ההצלחה והיעילות בבחירת הפתרון</t>
  </si>
  <si>
    <t>5 מימוש הפתרון</t>
  </si>
  <si>
    <t>יש הסבר ברור של שינויים בפתרון הנבחר תוך כדי מימושו</t>
  </si>
  <si>
    <t>המידע שנאסף סייע בבניית המערכת</t>
  </si>
  <si>
    <t>בחירת התמסורות במערכת נכונה</t>
  </si>
  <si>
    <t>יש תיאור מלבני של אלגוריתם המחשב</t>
  </si>
  <si>
    <t xml:space="preserve">אלגוריתם המחשב יעיל </t>
  </si>
  <si>
    <t>המערכת כוללת ממשק משתמש ידידותי</t>
  </si>
  <si>
    <t>קיימת דיאגרמת מלבנים של אחת מתתי מערכות הבקרה</t>
  </si>
  <si>
    <t>משתני המערכת הנדרשים מבוקרים בחוג סגור</t>
  </si>
  <si>
    <t>הדגם הסופי קרוב לפתרון שניתן ליישם באופן מעשי</t>
  </si>
  <si>
    <t>הפרק כולל הערכה של מידת ההצלחה והיעילות בתיאור מימוש הבניה</t>
  </si>
  <si>
    <t>6 הערכה מסכמת</t>
  </si>
  <si>
    <t>עבודת הגמר הגיע לבוחן שבוע לפני הבחינה</t>
  </si>
  <si>
    <t>עבודת הגמר כתובה וערוכה בצורה אסטטית</t>
  </si>
  <si>
    <t xml:space="preserve">לעבודה מצורף עותק דיגיטלי </t>
  </si>
  <si>
    <t>לעבודה מצורפת מצגת או סרטון המתארים את העבודה</t>
  </si>
  <si>
    <t>השפה שבה כתובה העבודה רהוטה ונכונה</t>
  </si>
  <si>
    <t>בחירת פתרון מתוך חלופות</t>
  </si>
  <si>
    <t>קריטריון</t>
  </si>
  <si>
    <t>ניקוד מצטבר</t>
  </si>
  <si>
    <t>הפתרונות החלופיים מתארים מערכת שלמה שתת מערכות שלה נבחנו מול חלופות והמאפשרת פתרון מלא</t>
  </si>
  <si>
    <t>יש תיעוד מלא ומנומק של תהליך קבלת ההחלטה ושל הערכת מידת ההצלחה והיעילות בהצעת פתרונות חלופיים</t>
  </si>
  <si>
    <t>המידע הגולמי שנאסף הינו רלוונטי ועובד על ידי התלמידים באופן המסייע לתהליך התכן</t>
  </si>
  <si>
    <t>נעשה שימוש מושכל בכלי כלשהו לבחירת פתרון יעיל</t>
  </si>
  <si>
    <t>בחירת תמסורות נכונה וקיימים חישובים רלוונטיים לפתרון הנבנה</t>
  </si>
  <si>
    <t>קיימת דיאגרמת מלבנים של אחת מתתי מערכות הבקרה המבוקרת בחוג סגור</t>
  </si>
  <si>
    <t>הדגם הסופי מתפקד כהלכה ועונה על הגדרת הבעייה</t>
  </si>
  <si>
    <t>שלושת הפתרונות המוצעים שונים מהותית זה מזה ומוצגים באופן ברור</t>
  </si>
  <si>
    <t>עבודת הגמר כתובה וערוכה בצורה אסטטית והגיעה לבוחן שבוע לפני הבחינה</t>
  </si>
  <si>
    <t>ניקוד מאוני להכנסה לטופס 9588</t>
  </si>
  <si>
    <t>הנחיות לבוחן</t>
  </si>
  <si>
    <t>ניקוד סופי בתום הבחינה</t>
  </si>
  <si>
    <t>ניקוד מצטבר שהתקבל בעת הערכת חוברת העבודה לפני יום הבחינה</t>
  </si>
  <si>
    <t>קריטריון כללי</t>
  </si>
  <si>
    <t>הערכת פרויקט גמר 3 יח"ל או 5 יח"ל מתבצעת בשלושה שלבים: שלב א' קריאת חוברת העבודה וקביעה האם ההיגדים בשורות 6 עד 25 בטבלה מתקיימים באופן של: לא נכון, די נכון, נכון או נכון מאוד. עליך להכניס את הספרה 1 בתא המתאים בכל קריטריון והגיליון יחשב אוטומטית את הציון לכל קריטריון גם בנקודות וגם בציון מאוני. בשלב השני אתה מכין שאלות המבוססות על החוברת שאותה קראת ובהלימה לתכנית הלימודים במכטרוניקה. בשלב השלישי אתה מגיע לבחינה ומתרשם מהצגת התלמידים ומהשאלות שאתה שואל אותם האם ההערכה שהתקבלה בעת קריאת החוברת מתאימה או שצריך לתקנה בהתאם. אם תשנה את הניקוד בעמודה C - ניקוד סופי בבחינה, יתקבל בעמודה G ציון סופי מאוני להזנה ישירות לטופס 9588. כמובן לכל תלמיד מוזן ציון מאוני לכל קריטריון בטופס 9588.</t>
  </si>
  <si>
    <t>נעשה שימוש מושכל בכלי כל שהוא לבחירת פתרון</t>
  </si>
  <si>
    <t>הנחיות לבית הספר</t>
  </si>
  <si>
    <t>יש לסיים את הזמנת הבחינות שאינן בכתב במערכת מוקד מקצוע עד לתאריך 31/12 בכל שנה. את החוברות ניתן לשלוח בקובץ PDF (באיכות גבוהה) אל הבוחן שבועיים לפני תאריך הבחינה שנקבע. יש להציג את ספר הפרויקט בפני הבוחן ואחרי הבחינה לשמור את הספר בספריית המגמה. ציוני הבוחן הינם ציונים סופיים שאינם ניתנים לעירעור. שיפור ציון יכול להתבצע רק על-ידי בחינה חוזרת בשנת הלימודים הבאה ועד שבע שנים מיום סיום הלימודים. טופס 9588 מיועד לדווח את הציונים למרב"ד, יש לשמור עותק מטופס זה בבית הספר.</t>
  </si>
  <si>
    <t xml:space="preserve">עבודת הגמר כתובה וערוכה בצורה אסטטית, הוגשה לבוחן שבוע לפני הבחינה ונשלח לבוחן עותק דיגיטלי </t>
  </si>
  <si>
    <t xml:space="preserve">יש הסבר ברור של שינויים בפתרון הנבחר תוך כדי מימושו והצגת חישובים רלוונטיים התומכים בתהליך התכן </t>
  </si>
  <si>
    <t>המידע שנאסף מתייחס למספר מקורות שצויינו בעבודה</t>
  </si>
  <si>
    <t>איסוף המידע רלוונטי באופן ישיר לפיתוח ההנדסי של המערכת</t>
  </si>
  <si>
    <t>המערכות הדומות מובאות כמקור ללמידה ומוסברות באופן מעמיק תוך התייחסות למבנה, תת מערכות ואופן הבקרה והתפקוד של המערכות הנדונות</t>
  </si>
  <si>
    <t>עיבוד המידע כולל דיון בעקרונות פיזיקליים, טכנולוגיים הדרושים ללמידה והבנה לשם פיתוח המערכת?</t>
  </si>
  <si>
    <t>הבעיה אוטנטית או רלוונטית לאחד מהתלמידים וראויה מבחינה ערכית</t>
  </si>
  <si>
    <t>מוצג מרחב פתרונות הגיוניים של המערכת שתתוכנן</t>
  </si>
  <si>
    <t>איסוף המידע רלוונטי באופן ישיר לפיתוח ההנדסי של המערכת ונאסף משלושה מקורות מידע לפחות</t>
  </si>
  <si>
    <t>5 מימוש הפיתרון</t>
  </si>
  <si>
    <t>יש תיאור טבלת כתובות יחוס מבוא/מוצא של כתובות הבקר והרכיבים</t>
  </si>
  <si>
    <t>נבחרו קריטריונים להערכת הפתרן הנבחר</t>
  </si>
  <si>
    <t>המידע שנאסף סייע בבחירת פתרון בתוספת למתן ציון יחסי לפי הקריטריונים</t>
  </si>
  <si>
    <t>הבעיה מוגדרת בשפה פשוטה בהירה ומובנת ויש מראי מקום המורים על נחיצותו של פתרון לבעיה</t>
  </si>
  <si>
    <t>הבעיה מוגדרת בשפה פשוטה בהירה ומובנת, ו/או והוזכרו מקורות מידע המראים על נחיצותו של פתרון לבעיה</t>
  </si>
  <si>
    <t>עיבוד המידע כולל דיון בעקרונות פיזיקליים, טכנולוגיים הדרושים ללמידה והבנה לשם פיתוח המערכת</t>
  </si>
  <si>
    <t>נבחרו קריטריונים להערכת הפתרן הנבחר והקריטריונים דורגו לפי משקל יחסי של חשיבות הערכת הפתרון</t>
  </si>
  <si>
    <t>הקריטריונים דורגו לפי משקל יחסי של חשיבות הערכת הפתרון</t>
  </si>
  <si>
    <t>העבודה כוללת הערכה של מידת ההצלחה והיעילות בתיאור מימוש הבניה ותיעוד מסקנות מתהליך התכן, הבנייה ובקרת המערכות</t>
  </si>
  <si>
    <t>המענה לשאלת החקר מבוסס על מידע ממספר מקורות ו/או סקרים וראיונות</t>
  </si>
  <si>
    <t>תיעוד מפורט של שלבי הבנייה של כל תת-מערכת בליווי תמונה עליה מוצגים מספרי מנגנונים ו/או חלקים חשובים שתיפקודם מוסבר בסמוך לתמונה.</t>
  </si>
  <si>
    <t>הדגם הסופי עונה על הגדרת הבעיה ו/או מתפקד כהלכה</t>
  </si>
  <si>
    <t>קיימת דיאגרמת מלבנים של לפחות אחת מתת- מערכות הבקרה ומשתני המערכת הנדרשים מבוקרים בחוג סגור</t>
  </si>
  <si>
    <t>תוכנית המחשב מדגימה את יישום האלוגריתם ועיקריה מוסברים</t>
  </si>
  <si>
    <t>החוברת כתובה לפי מבנה הדומה למחוון או לתבנית שפורסה וחובה לצרף טופס אישור הצעה חתום על ידי רכז המגמה והשפה שבה כתובה העבודה רהוטה ונכונה</t>
  </si>
  <si>
    <t>עיבוד המידע על ידי התלמידים מבטא תהליך למידה של מערכות דומות/תופעות טבע או כל עניין אחר שניתן ללמוד ממנו עקרונות הנדסיים ו/או מדעיים שיעזור בפיתוח המערכת</t>
  </si>
  <si>
    <t>המצגת או הסרטון המוצגים בבחינת ההגנה אינם מהווים חזרה על תכני חוברת התיעוד של פרויקט הגמר</t>
  </si>
  <si>
    <t>המידע שנאסף סייע בעיצוב של לפחות פתרון אחד ישים</t>
  </si>
  <si>
    <t>יש תיעוד מפורט של תהליך קבלת ההחלטה לבחירת הפתרון ותיאור מורחב של הפתרון הנבחר</t>
  </si>
  <si>
    <t>קיים אלגוריתם בקרה ותכנית המחשב תואמת שחלקיה העיקריים מוסברים</t>
  </si>
  <si>
    <t>יש תרגום של הבעיה באופן מילולי לסכמת מלבנים המתארת באופן כללי את פתרון הבעיה כפונקציה של מבואות המערכת שהם : מידע - תוך פירוט מידע הנחוץ למערכת לשם תפקוד נכון. אנרגיה - תוך פרוט של תהליכי המרת אנרגיה לשם קבלת תפקוד של מפעילי המערכת. חומר -  תוך פירוט החומרים שהמערכת מבצעת תהליך עליהם או בעזרתם.</t>
  </si>
  <si>
    <t>יש תרגום של הבעיה באופן מילולי לסכמת מלבנים המתארת באופן כללי את פתרון הבעיה כפונקציה של מבואות המערכת שהם : מידע - תוך פירוט מידע הנחוץ למערכת לשם תפקוד נכון. אנרגיה - תוך פרוט של תהליכי המרת אנרגיה לשם קבלת תפקוד של מפעילי המערכת. חומר -  תוך פירוט החומרים שהמערכת מבצעת תהליך עליהם או בעזרתם. (ראה בן חנן ורייכספלד עמ' 9).</t>
  </si>
  <si>
    <t>מוצג מידול בתוכנת SOLID של מערכת ו/או תת-מערכות הכוללים סרטוטים נכונים של מנגנונים חשובים או סרטוטים סכימטיים של תת-מערכות (למשל מע' חשמלית, פניאומטית, הידראולית, מכנית, או אחרת)</t>
  </si>
  <si>
    <t>הבעיה ואופן פתרונה תורגמו לטבלת דרישות הנדסיות המאפיינת את המערכת, הדרישות מאפשרות פיתוח הנדסי של המערכת תוך התייחסות למשתנים פיזיקליים ו/או חישובים אשר הכרחיים לשם קבלת החלטות בבחירת מרכיבי המערכת</t>
  </si>
  <si>
    <t>הבעיה ואופן פתרונה תורגמו לטבלת דרישות המאפיינת את המערכת על ידי דרישות הנדסיות המאפשרות פיתוח הנדסי של המערכת תוך התייחסות למשתנים פיזיקליים ו/או חישובים אשר הכרחיים לשם קבלת החלטות בבחירת מרכיבי המערכת</t>
  </si>
  <si>
    <t>המערכת כוללת ממשק משתמש ידידותי ותוכנה מתועדת בהלימה לאלגוריתם ו/או לטבלת כתובות ייחוס (ממשק חומרה/תוכנה)</t>
  </si>
  <si>
    <t>הערכת פרויקט גמר 3 יח"ל או 5 יח"ל מתבצעת בשלושה שלבים: שלב א' קריאת חוברת העבודה וקביעה האם ההיגדים בשורות 6 עד 25 בטבלה מתקיימים באופן של: לא נכון, די נכון, נכון או נכון מאוד. עליך להכניס את הספרה 1 בתא המתאים בכל קריטריון והגיליון יחשב אוטומטית את הציון לכל קריטריון גם בנקודות וגם בציון מאוני. בשלב השני אתה מכין שאלות המבוססות על החוברת שאותה קראת ובהלימה לתכנית הלימודים במכטרוניקה. בשלב השלישי אתה מגיע לבחינה ומתרשם מהצגת התלמידים ומהשאלות שאתה שואל אותם האם ההערכה שהתקבלה בעת קריאת החוברת מתאימה או שצריך לתקנה בהתאם. הציון הניתן לתלמיד הוא אישי בהתאם לתשובות התלמיד לשאלות הבוחן בהתייחס לקריטריונים A9-A28. אם תשנה את הניקוד בתאים C40 עד C44 - ניקוד סופי בבחינה, יתקבל בעמודה G ציון סופי מאוני להזנה ישירות לטופס 9588. כמובן לכל תלמיד מוזן ציון מאוני לכל קריטריון בטופס 9588.</t>
  </si>
  <si>
    <t>הגדרת הבעיה (עמודים 3 - 4 במדריך)</t>
  </si>
  <si>
    <t>בחירת נושא לעבודת הגמר</t>
  </si>
  <si>
    <t>איסוף מידע (עמודים 5 - 12)</t>
  </si>
  <si>
    <t>איסוף מידע ושאלות חקר</t>
  </si>
  <si>
    <t>פתרונות חלופיים (עמוד 13)</t>
  </si>
  <si>
    <t>בחירת פתרון (עמוד 14)</t>
  </si>
  <si>
    <t>מימוש ובניה (עמוד 15)</t>
  </si>
  <si>
    <t>מימוש הפתרון ובנייה</t>
  </si>
  <si>
    <t>הערכה מסכמת (עמודים 16 - 21)</t>
  </si>
  <si>
    <t>משוב והערכה מסכמת</t>
  </si>
  <si>
    <t>אתר המגמה הקודם (מדריך) מציג את הנושא בהיבטו האקדמי</t>
  </si>
  <si>
    <t>פורטל חומרי לימוד (תיקיית עבודות גמר) מציגים הצעות מעשיות לתלמידים כיצד לבצע את השלב באופן מיטבי</t>
  </si>
  <si>
    <r>
      <t>אתר מומלץ</t>
    </r>
    <r>
      <rPr>
        <b/>
        <sz val="11"/>
        <color rgb="FF000000"/>
        <rFont val="Arial"/>
        <family val="2"/>
      </rPr>
      <t> </t>
    </r>
    <r>
      <rPr>
        <sz val="11"/>
        <color rgb="FF444444"/>
        <rFont val="Arial"/>
        <family val="2"/>
      </rPr>
      <t>של מרכז המגמה בכדורי יעקב ברק לתחום עבודות הגמר במכטרוניקה, להלן</t>
    </r>
    <r>
      <rPr>
        <sz val="11"/>
        <color rgb="FF444444"/>
        <rFont val="Trebuchet MS"/>
        <family val="2"/>
      </rPr>
      <t> </t>
    </r>
    <r>
      <rPr>
        <b/>
        <u/>
        <sz val="11"/>
        <color rgb="FF00525E"/>
        <rFont val="Arial"/>
        <family val="2"/>
      </rPr>
      <t>דוגמאות לעבודות גמר</t>
    </r>
    <r>
      <rPr>
        <sz val="11"/>
        <color rgb="FF444444"/>
        <rFont val="Trebuchet MS"/>
        <family val="2"/>
      </rPr>
      <t> </t>
    </r>
    <r>
      <rPr>
        <sz val="11"/>
        <color rgb="FF444444"/>
        <rFont val="Arial"/>
        <family val="2"/>
      </rPr>
      <t> שהתבצעו בבתי ספר שונים. </t>
    </r>
  </si>
  <si>
    <r>
      <t>בפורטל חומרי הלימוד תמצאו מצגת ל</t>
    </r>
    <r>
      <rPr>
        <b/>
        <u/>
        <sz val="12"/>
        <color rgb="FF00525E"/>
        <rFont val="Arial"/>
        <family val="2"/>
      </rPr>
      <t>הדרכת תהליך ההנחייה של עבודת גמר</t>
    </r>
    <r>
      <rPr>
        <sz val="12"/>
        <color rgb="FF444444"/>
        <rFont val="Arial"/>
        <family val="2"/>
      </rPr>
      <t>. ומצגת שהכין דר' דני קלוס בנושא </t>
    </r>
    <r>
      <rPr>
        <b/>
        <u/>
        <sz val="12"/>
        <color rgb="FF00525E"/>
        <rFont val="Arial"/>
        <family val="2"/>
      </rPr>
      <t>פרויקט גמר 5 יח"ל</t>
    </r>
    <r>
      <rPr>
        <sz val="12"/>
        <color rgb="FF444444"/>
        <rFont val="Arial"/>
        <family val="2"/>
      </rPr>
      <t xml:space="preserve">. </t>
    </r>
  </si>
  <si>
    <r>
      <t xml:space="preserve">בפורטל חומרי הלימוד תמצאו </t>
    </r>
    <r>
      <rPr>
        <b/>
        <u/>
        <sz val="12"/>
        <color rgb="FF00525E"/>
        <rFont val="Arial"/>
        <family val="2"/>
      </rPr>
      <t xml:space="preserve">מדריך להכנת עבודות גמר </t>
    </r>
    <r>
      <rPr>
        <sz val="12"/>
        <color rgb="FF444444"/>
        <rFont val="Arial"/>
        <family val="2"/>
      </rPr>
      <t xml:space="preserve">במכטרוניקה. </t>
    </r>
    <r>
      <rPr>
        <b/>
        <u/>
        <sz val="12"/>
        <color rgb="FF00525E"/>
        <rFont val="Arial"/>
        <family val="2"/>
      </rPr>
      <t>מחוון חדש להערכה מעצבת</t>
    </r>
    <r>
      <rPr>
        <sz val="12"/>
        <color rgb="FF444444"/>
        <rFont val="Arial"/>
        <family val="2"/>
      </rPr>
      <t> של תהליך תכן הנדסי של פרויקט מכטרוני. שימו לב ש</t>
    </r>
    <r>
      <rPr>
        <b/>
        <sz val="12"/>
        <color rgb="FF444444"/>
        <rFont val="Arial"/>
        <family val="2"/>
      </rPr>
      <t>הקישורים מהמחוון תוקנו</t>
    </r>
    <r>
      <rPr>
        <sz val="12"/>
        <color rgb="FF444444"/>
        <rFont val="Arial"/>
        <family val="2"/>
      </rPr>
      <t xml:space="preserve"> לקבצים מפורטל קודם הנמצאים גם בתיקיית עבודות גמר. להלן הצעה לתבנית להכנת חוברת.</t>
    </r>
  </si>
  <si>
    <t>החוברת כתובה לפי מבנה הדומה למחוון או לתבנית שפורסמה וחובה לצרף טופס אישור הצעה חתום על ידי רכז המגמה</t>
  </si>
  <si>
    <t>קישורים מתוקנים למדריך להכנת עבודת גמר ולפורטל חומרי הלימוד</t>
  </si>
  <si>
    <t>הפתרון השני המוצע ישים ומוצג באופן ברור</t>
  </si>
  <si>
    <t>הפתרון הראשון המוצע ישים ומוצג באופן ברור</t>
  </si>
  <si>
    <t>הפתרון השלישי המוצע ישים ומוצג באופן ברור</t>
  </si>
  <si>
    <t>מחוון מעצב מעודכן תשע"ח</t>
  </si>
  <si>
    <t>להלן הקישורים הנמצאים בפורטל חומרי הלימוד מתחת לטבלה העליונה של המחוון המוצגת כאן</t>
  </si>
  <si>
    <t>פרוייקט  __________________    תלמידים:  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</si>
</sst>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177"/>
      <scheme val="minor"/>
    </font>
    <font>
      <sz val="11"/>
      <color theme="1"/>
      <name val="Calibri"/>
      <family val="2"/>
      <charset val="177"/>
      <scheme val="minor"/>
    </font>
    <font>
      <sz val="16"/>
      <name val="Arial"/>
      <family val="2"/>
    </font>
    <font>
      <u/>
      <sz val="10"/>
      <color indexed="12"/>
      <name val="Arial"/>
      <family val="2"/>
    </font>
    <font>
      <b/>
      <sz val="11"/>
      <color theme="1"/>
      <name val="Calibri"/>
      <family val="2"/>
      <scheme val="minor"/>
    </font>
    <font>
      <b/>
      <sz val="12"/>
      <color theme="1"/>
      <name val="Calibri"/>
      <family val="2"/>
      <scheme val="minor"/>
    </font>
    <font>
      <sz val="16"/>
      <name val="Arial"/>
      <family val="2"/>
    </font>
    <font>
      <b/>
      <sz val="9"/>
      <color indexed="81"/>
      <name val="Tahoma"/>
      <family val="2"/>
    </font>
    <font>
      <sz val="9"/>
      <color indexed="81"/>
      <name val="Tahoma"/>
      <family val="2"/>
    </font>
    <font>
      <sz val="11"/>
      <color rgb="FF000000"/>
      <name val="Arial"/>
      <family val="2"/>
    </font>
    <font>
      <b/>
      <sz val="12"/>
      <color rgb="FF000000"/>
      <name val="Arial"/>
      <family val="2"/>
    </font>
    <font>
      <sz val="12"/>
      <color rgb="FF444444"/>
      <name val="Arial"/>
      <family val="2"/>
    </font>
    <font>
      <b/>
      <u/>
      <sz val="12"/>
      <color rgb="FF00525E"/>
      <name val="Arial"/>
      <family val="2"/>
    </font>
    <font>
      <sz val="16"/>
      <color rgb="FF000000"/>
      <name val="Arial"/>
      <family val="2"/>
    </font>
    <font>
      <b/>
      <u/>
      <sz val="11"/>
      <color rgb="FF965584"/>
      <name val="Arial"/>
      <family val="2"/>
    </font>
    <font>
      <b/>
      <sz val="11"/>
      <color rgb="FF000000"/>
      <name val="Arial"/>
      <family val="2"/>
    </font>
    <font>
      <sz val="11"/>
      <color rgb="FF444444"/>
      <name val="Arial"/>
      <family val="2"/>
    </font>
    <font>
      <sz val="11"/>
      <color rgb="FF444444"/>
      <name val="Trebuchet MS"/>
      <family val="2"/>
    </font>
    <font>
      <b/>
      <u/>
      <sz val="11"/>
      <color rgb="FF00525E"/>
      <name val="Arial"/>
      <family val="2"/>
    </font>
    <font>
      <b/>
      <sz val="12"/>
      <color rgb="FF444444"/>
      <name val="Arial"/>
      <family val="2"/>
    </font>
    <font>
      <u/>
      <sz val="11"/>
      <color indexed="12"/>
      <name val="Arial"/>
      <family val="2"/>
    </font>
    <font>
      <b/>
      <sz val="16"/>
      <color rgb="FF006600"/>
      <name val="Arial"/>
      <family val="2"/>
    </font>
    <font>
      <sz val="14"/>
      <color theme="1"/>
      <name val="Calibri"/>
      <family val="2"/>
      <charset val="177"/>
      <scheme val="minor"/>
    </font>
    <font>
      <sz val="16"/>
      <color theme="1"/>
      <name val="Calibri"/>
      <family val="2"/>
      <charset val="177"/>
      <scheme val="minor"/>
    </font>
    <font>
      <sz val="20"/>
      <color rgb="FF000000"/>
      <name val="Arial"/>
      <family val="2"/>
    </font>
    <font>
      <b/>
      <sz val="16"/>
      <name val="Arial"/>
      <family val="2"/>
    </font>
    <font>
      <b/>
      <sz val="11"/>
      <color theme="1"/>
      <name val="Calibri"/>
      <family val="2"/>
      <charset val="177"/>
      <scheme val="minor"/>
    </font>
    <font>
      <u/>
      <sz val="14"/>
      <color indexed="12"/>
      <name val="Arial"/>
      <family val="2"/>
    </font>
  </fonts>
  <fills count="7">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rgb="FFFFFF00"/>
        <bgColor indexed="64"/>
      </patternFill>
    </fill>
    <fill>
      <patternFill patternType="solid">
        <fgColor rgb="FFCCFFFF"/>
        <bgColor indexed="64"/>
      </patternFill>
    </fill>
    <fill>
      <patternFill patternType="solid">
        <fgColor theme="0"/>
        <bgColor indexed="64"/>
      </patternFill>
    </fill>
  </fills>
  <borders count="42">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alignment vertical="top"/>
      <protection locked="0"/>
    </xf>
    <xf numFmtId="0" fontId="9" fillId="0" borderId="0"/>
  </cellStyleXfs>
  <cellXfs count="143">
    <xf numFmtId="0" fontId="0" fillId="0" borderId="0" xfId="0"/>
    <xf numFmtId="9" fontId="0" fillId="0" borderId="0" xfId="0" applyNumberFormat="1"/>
    <xf numFmtId="1" fontId="0" fillId="0" borderId="0" xfId="0" applyNumberFormat="1"/>
    <xf numFmtId="1" fontId="0" fillId="0" borderId="0" xfId="0" applyNumberFormat="1" applyFill="1"/>
    <xf numFmtId="0" fontId="0" fillId="0" borderId="3" xfId="0" applyFill="1" applyBorder="1" applyAlignment="1">
      <alignment horizontal="center"/>
    </xf>
    <xf numFmtId="1" fontId="0" fillId="0" borderId="3" xfId="0" applyNumberFormat="1" applyFill="1" applyBorder="1"/>
    <xf numFmtId="9" fontId="0" fillId="0" borderId="3" xfId="0" applyNumberFormat="1" applyFill="1" applyBorder="1"/>
    <xf numFmtId="0" fontId="0" fillId="0" borderId="3" xfId="0" applyFill="1" applyBorder="1"/>
    <xf numFmtId="0" fontId="0" fillId="0" borderId="8" xfId="0" applyFill="1" applyBorder="1"/>
    <xf numFmtId="0" fontId="0" fillId="0" borderId="9" xfId="0" applyFill="1" applyBorder="1"/>
    <xf numFmtId="0" fontId="0" fillId="0" borderId="11" xfId="0" applyFill="1" applyBorder="1"/>
    <xf numFmtId="9" fontId="0" fillId="0" borderId="11" xfId="0" applyNumberFormat="1" applyFill="1" applyBorder="1"/>
    <xf numFmtId="1" fontId="0" fillId="0" borderId="11" xfId="0" applyNumberFormat="1" applyFill="1" applyBorder="1"/>
    <xf numFmtId="1" fontId="0" fillId="0" borderId="12" xfId="0" applyNumberFormat="1" applyFill="1" applyBorder="1"/>
    <xf numFmtId="0" fontId="0" fillId="0" borderId="0" xfId="0" applyAlignment="1">
      <alignment wrapText="1"/>
    </xf>
    <xf numFmtId="0" fontId="0" fillId="0" borderId="4" xfId="0" applyFill="1" applyBorder="1"/>
    <xf numFmtId="0" fontId="0" fillId="0" borderId="17" xfId="0" applyFill="1" applyBorder="1"/>
    <xf numFmtId="0" fontId="0" fillId="2" borderId="18" xfId="0" applyFill="1" applyBorder="1"/>
    <xf numFmtId="0" fontId="0" fillId="0" borderId="0" xfId="0" applyFill="1"/>
    <xf numFmtId="0" fontId="0" fillId="0" borderId="19" xfId="0" applyFill="1" applyBorder="1"/>
    <xf numFmtId="0" fontId="0" fillId="2" borderId="21" xfId="0" applyFill="1" applyBorder="1"/>
    <xf numFmtId="9" fontId="0" fillId="0" borderId="0" xfId="0" applyNumberFormat="1" applyFill="1"/>
    <xf numFmtId="0" fontId="0" fillId="0" borderId="22" xfId="0" applyFill="1" applyBorder="1"/>
    <xf numFmtId="0" fontId="0" fillId="2" borderId="24" xfId="0" applyFill="1" applyBorder="1"/>
    <xf numFmtId="0" fontId="0" fillId="0" borderId="3" xfId="0" applyBorder="1"/>
    <xf numFmtId="0" fontId="0" fillId="2" borderId="3" xfId="0" applyFill="1" applyBorder="1"/>
    <xf numFmtId="0" fontId="0" fillId="0" borderId="3" xfId="0" applyBorder="1" applyAlignment="1">
      <alignment horizontal="right" readingOrder="2"/>
    </xf>
    <xf numFmtId="0" fontId="0" fillId="0" borderId="0" xfId="0" applyBorder="1"/>
    <xf numFmtId="0" fontId="0" fillId="2" borderId="4" xfId="0" applyFill="1" applyBorder="1"/>
    <xf numFmtId="0" fontId="2" fillId="2" borderId="3" xfId="0" applyFont="1" applyFill="1" applyBorder="1" applyAlignment="1">
      <alignment horizontal="center" wrapText="1"/>
    </xf>
    <xf numFmtId="0" fontId="0" fillId="0" borderId="3" xfId="0" applyBorder="1" applyAlignment="1">
      <alignment horizontal="right"/>
    </xf>
    <xf numFmtId="0" fontId="0" fillId="4" borderId="0" xfId="0" applyFill="1" applyAlignment="1">
      <alignment horizontal="right" wrapText="1"/>
    </xf>
    <xf numFmtId="0" fontId="0" fillId="4" borderId="0" xfId="0" applyFill="1"/>
    <xf numFmtId="0" fontId="4" fillId="5" borderId="3" xfId="0" applyFont="1" applyFill="1" applyBorder="1"/>
    <xf numFmtId="0" fontId="6" fillId="2" borderId="1" xfId="0" applyFont="1" applyFill="1" applyBorder="1" applyAlignment="1">
      <alignment horizontal="center" wrapText="1"/>
    </xf>
    <xf numFmtId="0" fontId="0" fillId="6" borderId="0" xfId="0" applyFill="1" applyAlignment="1">
      <alignment horizontal="right" wrapText="1"/>
    </xf>
    <xf numFmtId="0" fontId="0" fillId="6" borderId="0" xfId="0" applyFill="1"/>
    <xf numFmtId="0" fontId="0" fillId="2" borderId="0" xfId="0" applyFill="1" applyBorder="1"/>
    <xf numFmtId="0" fontId="9" fillId="0" borderId="0" xfId="3" applyFont="1" applyBorder="1" applyAlignment="1">
      <alignment vertical="center" wrapText="1"/>
    </xf>
    <xf numFmtId="0" fontId="10" fillId="0" borderId="0" xfId="3" applyFont="1" applyBorder="1" applyAlignment="1"/>
    <xf numFmtId="0" fontId="4" fillId="0" borderId="35" xfId="0" applyFont="1" applyFill="1" applyBorder="1" applyAlignment="1">
      <alignment horizontal="right"/>
    </xf>
    <xf numFmtId="0" fontId="4" fillId="0" borderId="35" xfId="0" applyFont="1" applyBorder="1"/>
    <xf numFmtId="0" fontId="0" fillId="0" borderId="35" xfId="0" applyBorder="1"/>
    <xf numFmtId="0" fontId="4" fillId="0" borderId="26" xfId="0" applyFont="1" applyBorder="1" applyAlignment="1">
      <alignment wrapText="1"/>
    </xf>
    <xf numFmtId="9" fontId="0" fillId="0" borderId="25" xfId="1" applyFont="1" applyBorder="1"/>
    <xf numFmtId="9" fontId="0" fillId="0" borderId="26" xfId="0" applyNumberFormat="1" applyBorder="1"/>
    <xf numFmtId="0" fontId="4" fillId="0" borderId="26" xfId="0" applyFont="1" applyBorder="1"/>
    <xf numFmtId="0" fontId="0" fillId="0" borderId="25" xfId="0" applyBorder="1"/>
    <xf numFmtId="0" fontId="0" fillId="0" borderId="25" xfId="0" applyBorder="1" applyAlignment="1">
      <alignment horizontal="right" readingOrder="2"/>
    </xf>
    <xf numFmtId="0" fontId="0" fillId="0" borderId="26" xfId="0" applyBorder="1"/>
    <xf numFmtId="0" fontId="0" fillId="0" borderId="0" xfId="0" applyFill="1" applyBorder="1"/>
    <xf numFmtId="0" fontId="0" fillId="0" borderId="15" xfId="0" applyFill="1" applyBorder="1" applyAlignment="1"/>
    <xf numFmtId="0" fontId="0" fillId="0" borderId="19" xfId="0" applyFill="1" applyBorder="1" applyAlignment="1">
      <alignment wrapText="1"/>
    </xf>
    <xf numFmtId="0" fontId="0" fillId="0" borderId="19" xfId="0" applyFill="1" applyBorder="1" applyAlignment="1"/>
    <xf numFmtId="0" fontId="0" fillId="0" borderId="19" xfId="0" applyFill="1" applyBorder="1" applyAlignment="1">
      <alignment horizontal="right" vertical="center" wrapText="1"/>
    </xf>
    <xf numFmtId="0" fontId="0" fillId="0" borderId="3" xfId="0" applyBorder="1" applyAlignment="1">
      <alignment vertical="center"/>
    </xf>
    <xf numFmtId="0" fontId="0" fillId="0" borderId="5" xfId="0" applyBorder="1" applyAlignment="1">
      <alignment vertical="center" readingOrder="2"/>
    </xf>
    <xf numFmtId="0" fontId="0" fillId="0" borderId="2" xfId="0" applyFill="1" applyBorder="1" applyAlignment="1">
      <alignment vertical="center" readingOrder="2"/>
    </xf>
    <xf numFmtId="0" fontId="0" fillId="0" borderId="5" xfId="0" applyFill="1" applyBorder="1" applyAlignment="1">
      <alignment vertical="center" readingOrder="2"/>
    </xf>
    <xf numFmtId="0" fontId="0" fillId="0" borderId="19" xfId="0" applyFill="1" applyBorder="1" applyAlignment="1">
      <alignment vertical="center"/>
    </xf>
    <xf numFmtId="0" fontId="0" fillId="0" borderId="20" xfId="0" applyFill="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7" xfId="0" applyBorder="1" applyAlignment="1">
      <alignment vertical="center" readingOrder="2"/>
    </xf>
    <xf numFmtId="0" fontId="0" fillId="0" borderId="37" xfId="0" applyFill="1" applyBorder="1"/>
    <xf numFmtId="0" fontId="0" fillId="0" borderId="36" xfId="0" applyFill="1" applyBorder="1"/>
    <xf numFmtId="0" fontId="0" fillId="2" borderId="38" xfId="0" applyFill="1" applyBorder="1"/>
    <xf numFmtId="0" fontId="0" fillId="0" borderId="3" xfId="0" applyFill="1" applyBorder="1" applyAlignment="1">
      <alignment vertical="center"/>
    </xf>
    <xf numFmtId="0" fontId="0" fillId="2" borderId="3" xfId="0" applyFill="1" applyBorder="1" applyAlignment="1">
      <alignment vertical="center"/>
    </xf>
    <xf numFmtId="0" fontId="0" fillId="0" borderId="0" xfId="0" applyAlignment="1">
      <alignment vertical="center"/>
    </xf>
    <xf numFmtId="0" fontId="0" fillId="0" borderId="3" xfId="0" applyBorder="1" applyAlignment="1">
      <alignment horizontal="right" vertical="center" wrapText="1"/>
    </xf>
    <xf numFmtId="0" fontId="0" fillId="0" borderId="3" xfId="0" applyBorder="1" applyAlignment="1">
      <alignment horizontal="right" vertical="center" readingOrder="2"/>
    </xf>
    <xf numFmtId="0" fontId="0" fillId="0" borderId="3" xfId="0" applyBorder="1" applyAlignment="1">
      <alignment horizontal="right" wrapText="1"/>
    </xf>
    <xf numFmtId="0" fontId="3" fillId="0" borderId="0" xfId="2" applyAlignment="1" applyProtection="1">
      <alignment wrapText="1"/>
    </xf>
    <xf numFmtId="0" fontId="3" fillId="0" borderId="3" xfId="2" applyBorder="1" applyAlignment="1" applyProtection="1">
      <alignment horizontal="right"/>
    </xf>
    <xf numFmtId="0" fontId="0" fillId="0" borderId="33" xfId="0" applyFill="1" applyBorder="1"/>
    <xf numFmtId="1" fontId="0" fillId="0" borderId="10" xfId="0" applyNumberFormat="1" applyFill="1" applyBorder="1"/>
    <xf numFmtId="0" fontId="21" fillId="0" borderId="40" xfId="0" applyFont="1" applyBorder="1" applyAlignment="1">
      <alignment horizontal="center" vertical="center" wrapText="1"/>
    </xf>
    <xf numFmtId="0" fontId="0" fillId="0" borderId="9" xfId="0" applyFill="1" applyBorder="1" applyAlignment="1">
      <alignment horizontal="center"/>
    </xf>
    <xf numFmtId="9" fontId="0" fillId="3" borderId="39" xfId="1" applyFont="1" applyFill="1" applyBorder="1"/>
    <xf numFmtId="0" fontId="13" fillId="5" borderId="3" xfId="0" applyFont="1" applyFill="1" applyBorder="1" applyAlignment="1">
      <alignment vertical="center" wrapText="1"/>
    </xf>
    <xf numFmtId="0" fontId="6" fillId="2" borderId="3" xfId="0" applyFont="1" applyFill="1" applyBorder="1" applyAlignment="1">
      <alignment horizontal="center" wrapText="1"/>
    </xf>
    <xf numFmtId="0" fontId="3" fillId="0" borderId="3" xfId="2" applyBorder="1" applyAlignment="1" applyProtection="1">
      <alignment vertical="center" wrapText="1"/>
    </xf>
    <xf numFmtId="9" fontId="0" fillId="0" borderId="3" xfId="1" applyFont="1" applyFill="1" applyBorder="1"/>
    <xf numFmtId="0" fontId="5" fillId="0" borderId="0" xfId="0" applyFont="1" applyFill="1" applyBorder="1" applyAlignment="1">
      <alignment horizontal="right" vertical="center" wrapText="1"/>
    </xf>
    <xf numFmtId="0" fontId="13" fillId="0" borderId="0" xfId="3" applyFont="1" applyBorder="1" applyAlignment="1">
      <alignment vertical="center" wrapText="1"/>
    </xf>
    <xf numFmtId="0" fontId="23" fillId="0" borderId="0" xfId="0" applyFont="1"/>
    <xf numFmtId="9" fontId="23" fillId="0" borderId="0" xfId="0" applyNumberFormat="1" applyFont="1"/>
    <xf numFmtId="1" fontId="23" fillId="0" borderId="0" xfId="0" applyNumberFormat="1" applyFont="1"/>
    <xf numFmtId="1" fontId="23" fillId="0" borderId="0" xfId="0" applyNumberFormat="1" applyFont="1" applyFill="1"/>
    <xf numFmtId="0" fontId="25" fillId="0" borderId="3" xfId="0" applyFont="1" applyFill="1" applyBorder="1" applyAlignment="1">
      <alignment horizontal="center" wrapText="1"/>
    </xf>
    <xf numFmtId="0" fontId="26" fillId="0" borderId="0" xfId="0" applyFont="1" applyFill="1"/>
    <xf numFmtId="0" fontId="22" fillId="0" borderId="3" xfId="0" applyFont="1" applyBorder="1" applyAlignment="1">
      <alignment vertical="center"/>
    </xf>
    <xf numFmtId="0" fontId="22" fillId="0" borderId="15" xfId="0" applyFont="1" applyFill="1" applyBorder="1" applyAlignment="1"/>
    <xf numFmtId="0" fontId="22" fillId="0" borderId="19" xfId="0" applyFont="1" applyFill="1" applyBorder="1" applyAlignment="1">
      <alignment wrapText="1"/>
    </xf>
    <xf numFmtId="0" fontId="22" fillId="0" borderId="19" xfId="0" applyFont="1" applyFill="1" applyBorder="1" applyAlignment="1"/>
    <xf numFmtId="0" fontId="22" fillId="0" borderId="19" xfId="0" applyFont="1" applyFill="1" applyBorder="1" applyAlignment="1">
      <alignment horizontal="right" vertical="center" wrapText="1"/>
    </xf>
    <xf numFmtId="0" fontId="22" fillId="0" borderId="3" xfId="0" applyFont="1" applyBorder="1" applyAlignment="1">
      <alignment horizontal="right" vertical="center" readingOrder="2"/>
    </xf>
    <xf numFmtId="0" fontId="22" fillId="0" borderId="3" xfId="0" applyFont="1" applyBorder="1" applyAlignment="1">
      <alignment horizontal="right"/>
    </xf>
    <xf numFmtId="0" fontId="22" fillId="0" borderId="3" xfId="0" applyFont="1" applyBorder="1"/>
    <xf numFmtId="0" fontId="22" fillId="0" borderId="3" xfId="0" applyFont="1" applyBorder="1" applyAlignment="1">
      <alignment horizontal="right" wrapText="1"/>
    </xf>
    <xf numFmtId="0" fontId="27" fillId="0" borderId="3" xfId="2" applyFont="1" applyBorder="1" applyAlignment="1" applyProtection="1">
      <alignment horizontal="right"/>
    </xf>
    <xf numFmtId="0" fontId="22" fillId="0" borderId="3" xfId="0" applyFont="1" applyBorder="1" applyAlignment="1">
      <alignment horizontal="right" vertical="center" wrapText="1"/>
    </xf>
    <xf numFmtId="0" fontId="14" fillId="0" borderId="0" xfId="0" applyFont="1" applyBorder="1" applyAlignment="1">
      <alignment horizontal="justify" vertical="center" wrapText="1"/>
    </xf>
    <xf numFmtId="0" fontId="11" fillId="0" borderId="6" xfId="0" applyFont="1" applyBorder="1" applyAlignment="1">
      <alignment horizontal="right" vertical="center" wrapText="1"/>
    </xf>
    <xf numFmtId="0" fontId="11" fillId="0" borderId="41" xfId="0" applyFont="1" applyBorder="1" applyAlignment="1">
      <alignment horizontal="right" vertical="center" wrapText="1"/>
    </xf>
    <xf numFmtId="0" fontId="0" fillId="0" borderId="19" xfId="0" applyBorder="1" applyAlignment="1">
      <alignment vertical="center"/>
    </xf>
    <xf numFmtId="0" fontId="0" fillId="0" borderId="20" xfId="0" applyBorder="1" applyAlignment="1">
      <alignment vertical="center"/>
    </xf>
    <xf numFmtId="0" fontId="0" fillId="0" borderId="19" xfId="0" applyBorder="1" applyAlignment="1">
      <alignment vertical="center" wrapText="1"/>
    </xf>
    <xf numFmtId="0" fontId="0" fillId="0" borderId="20" xfId="0" applyBorder="1" applyAlignment="1">
      <alignment vertical="center" wrapText="1"/>
    </xf>
    <xf numFmtId="0" fontId="20" fillId="0" borderId="19" xfId="2" applyFont="1" applyBorder="1" applyAlignment="1" applyProtection="1">
      <alignment vertical="center" wrapText="1"/>
    </xf>
    <xf numFmtId="0" fontId="20" fillId="0" borderId="20" xfId="2" applyFont="1" applyBorder="1" applyAlignment="1" applyProtection="1">
      <alignment vertical="center" wrapText="1"/>
    </xf>
    <xf numFmtId="0" fontId="0" fillId="0" borderId="22" xfId="0" applyBorder="1" applyAlignment="1">
      <alignment vertical="center"/>
    </xf>
    <xf numFmtId="0" fontId="0" fillId="0" borderId="23" xfId="0" applyBorder="1" applyAlignment="1">
      <alignment vertical="center"/>
    </xf>
    <xf numFmtId="0" fontId="0" fillId="0" borderId="22" xfId="0" applyBorder="1" applyAlignment="1">
      <alignment vertical="center" wrapText="1"/>
    </xf>
    <xf numFmtId="0" fontId="0" fillId="0" borderId="23" xfId="0" applyBorder="1" applyAlignment="1">
      <alignment vertical="center" wrapText="1"/>
    </xf>
    <xf numFmtId="0" fontId="0" fillId="0" borderId="19" xfId="0" applyFill="1" applyBorder="1" applyAlignment="1">
      <alignment vertical="center" wrapText="1"/>
    </xf>
    <xf numFmtId="0" fontId="0" fillId="0" borderId="20" xfId="0" applyFill="1" applyBorder="1" applyAlignment="1">
      <alignment vertical="center" wrapText="1"/>
    </xf>
    <xf numFmtId="0" fontId="0" fillId="0" borderId="19" xfId="0" applyFill="1" applyBorder="1" applyAlignment="1">
      <alignment vertical="center"/>
    </xf>
    <xf numFmtId="0" fontId="0" fillId="0" borderId="20" xfId="0" applyFill="1" applyBorder="1" applyAlignment="1">
      <alignment vertical="center"/>
    </xf>
    <xf numFmtId="0" fontId="6" fillId="2" borderId="13" xfId="0" applyFont="1" applyFill="1" applyBorder="1" applyAlignment="1">
      <alignment horizontal="center" wrapText="1"/>
    </xf>
    <xf numFmtId="0" fontId="6" fillId="2" borderId="14" xfId="0" applyFont="1" applyFill="1" applyBorder="1" applyAlignment="1">
      <alignment horizontal="center" wrapText="1"/>
    </xf>
    <xf numFmtId="0" fontId="0" fillId="0" borderId="15" xfId="0" applyFill="1" applyBorder="1" applyAlignment="1">
      <alignment vertical="center" wrapText="1"/>
    </xf>
    <xf numFmtId="0" fontId="0" fillId="0" borderId="16" xfId="0" applyFill="1" applyBorder="1" applyAlignment="1">
      <alignment vertical="center" wrapText="1"/>
    </xf>
    <xf numFmtId="0" fontId="10" fillId="0" borderId="27" xfId="3" applyFont="1" applyBorder="1" applyAlignment="1">
      <alignment horizontal="center"/>
    </xf>
    <xf numFmtId="0" fontId="10" fillId="0" borderId="28" xfId="3" applyFont="1" applyBorder="1" applyAlignment="1">
      <alignment horizontal="center"/>
    </xf>
    <xf numFmtId="0" fontId="10" fillId="0" borderId="29" xfId="3" applyFont="1" applyBorder="1" applyAlignment="1">
      <alignment horizontal="center"/>
    </xf>
    <xf numFmtId="0" fontId="9" fillId="0" borderId="30" xfId="3" applyFont="1" applyBorder="1" applyAlignment="1">
      <alignment horizontal="right" vertical="center" wrapText="1"/>
    </xf>
    <xf numFmtId="0" fontId="9" fillId="0" borderId="0" xfId="3" applyFont="1" applyBorder="1" applyAlignment="1">
      <alignment horizontal="right" vertical="center" wrapText="1"/>
    </xf>
    <xf numFmtId="0" fontId="9" fillId="0" borderId="31" xfId="3" applyFont="1" applyBorder="1" applyAlignment="1">
      <alignment horizontal="right" vertical="center" wrapText="1"/>
    </xf>
    <xf numFmtId="0" fontId="9" fillId="0" borderId="32" xfId="3" applyFont="1" applyBorder="1" applyAlignment="1">
      <alignment horizontal="right" vertical="center" wrapText="1"/>
    </xf>
    <xf numFmtId="0" fontId="9" fillId="0" borderId="33" xfId="3" applyFont="1" applyBorder="1" applyAlignment="1">
      <alignment horizontal="right" vertical="center" wrapText="1"/>
    </xf>
    <xf numFmtId="0" fontId="9" fillId="0" borderId="34" xfId="3" applyFont="1" applyBorder="1" applyAlignment="1">
      <alignment horizontal="right" vertical="center" wrapText="1"/>
    </xf>
    <xf numFmtId="0" fontId="5" fillId="0" borderId="27" xfId="0" applyFont="1" applyBorder="1" applyAlignment="1">
      <alignment horizontal="center"/>
    </xf>
    <xf numFmtId="0" fontId="5" fillId="0" borderId="28" xfId="0" applyFont="1" applyBorder="1" applyAlignment="1">
      <alignment horizontal="center"/>
    </xf>
    <xf numFmtId="0" fontId="5" fillId="0" borderId="29" xfId="0" applyFont="1" applyBorder="1" applyAlignment="1">
      <alignment horizontal="center"/>
    </xf>
    <xf numFmtId="0" fontId="0" fillId="0" borderId="30" xfId="0" applyBorder="1" applyAlignment="1">
      <alignment horizontal="right" vertical="center" wrapText="1"/>
    </xf>
    <xf numFmtId="0" fontId="0" fillId="0" borderId="0" xfId="0" applyBorder="1" applyAlignment="1">
      <alignment horizontal="right" vertical="center" wrapText="1"/>
    </xf>
    <xf numFmtId="0" fontId="0" fillId="0" borderId="31" xfId="0" applyBorder="1" applyAlignment="1">
      <alignment horizontal="right" vertical="center" wrapText="1"/>
    </xf>
    <xf numFmtId="0" fontId="0" fillId="0" borderId="32" xfId="0" applyBorder="1" applyAlignment="1">
      <alignment horizontal="right" vertical="center" wrapText="1"/>
    </xf>
    <xf numFmtId="0" fontId="0" fillId="0" borderId="33" xfId="0" applyBorder="1" applyAlignment="1">
      <alignment horizontal="right" vertical="center" wrapText="1"/>
    </xf>
    <xf numFmtId="0" fontId="0" fillId="0" borderId="34" xfId="0" applyBorder="1" applyAlignment="1">
      <alignment horizontal="right" vertical="center" wrapText="1"/>
    </xf>
    <xf numFmtId="0" fontId="24" fillId="0" borderId="30" xfId="3" applyFont="1" applyBorder="1" applyAlignment="1">
      <alignment horizontal="right" vertical="center" wrapText="1"/>
    </xf>
  </cellXfs>
  <cellStyles count="4">
    <cellStyle name="Normal" xfId="0" builtinId="0"/>
    <cellStyle name="Normal 2" xfId="3"/>
    <cellStyle name="Percent" xfId="1" builtinId="5"/>
    <cellStyle name="היפר-קישור" xfId="2" builtinId="8"/>
  </cellStyles>
  <dxfs count="0"/>
  <tableStyles count="0" defaultTableStyle="TableStyleMedium2" defaultPivotStyle="PivotStyleLight16"/>
  <colors>
    <mruColors>
      <color rgb="FF0066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drive.google.com/file/d/0By56c_bu5sIWeXBJTDZCMUNqRFU/view?usp=drive_web" TargetMode="External"/><Relationship Id="rId7" Type="http://schemas.openxmlformats.org/officeDocument/2006/relationships/vmlDrawing" Target="../drawings/vmlDrawing1.vml"/><Relationship Id="rId2" Type="http://schemas.openxmlformats.org/officeDocument/2006/relationships/hyperlink" Target="http://yeda.amalnet.k12.il/EngineeringSystem/ProjectsRightMenu/Projects_5/Techen/%D7%A9%D7%9C%D7%91+%D7%A8%D7%90%D7%A9%D7%95%D7%9F/?myId=1005-1001-9" TargetMode="External"/><Relationship Id="rId1" Type="http://schemas.openxmlformats.org/officeDocument/2006/relationships/hyperlink" Target="https://docs.google.com/viewer?a=v&amp;pid=sites&amp;srcid=ZGVmYXVsdGRvbWFpbnxpc3JhZWxzeXN0ZW1lbmdpbmVlcmluZ3xneDo3ZGNhMjBkOTY0NzM4MzEw" TargetMode="External"/><Relationship Id="rId6" Type="http://schemas.openxmlformats.org/officeDocument/2006/relationships/printerSettings" Target="../printerSettings/printerSettings1.bin"/><Relationship Id="rId5" Type="http://schemas.openxmlformats.org/officeDocument/2006/relationships/hyperlink" Target="https://drive.google.com/file/d/0By56c_bu5sIWRXNNZ1oyZW5XSDA/view?usp=drive_web" TargetMode="External"/><Relationship Id="rId4" Type="http://schemas.openxmlformats.org/officeDocument/2006/relationships/hyperlink" Target="http://yeda.amalnet.k12.il/EngineeringSystem/ProjectsRightMenu/Projects_5/Techen/%D7%A9%D7%9C%D7%91+%D7%A9%D7%A0%D7%99/?myId=1005-100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cs.google.com/viewer?a=v&amp;pid=sites&amp;srcid=ZGVmYXVsdGRvbWFpbnxpc3JhZWxzeXN0ZW1lbmdpbmVlcmluZ3xneDo3ZGNhMjBkOTY0NzM4MzEw"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cs.google.com/viewer?a=v&amp;pid=sites&amp;srcid=ZGVmYXVsdGRvbWFpbnxpc3JhZWxzeXN0ZW1lbmdpbmVlcmluZ3xneDo3ZGNhMjBkOTY0NzM4MzE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5"/>
  <sheetViews>
    <sheetView rightToLeft="1" zoomScaleNormal="100" workbookViewId="0">
      <selection activeCell="B56" sqref="B56:C56"/>
    </sheetView>
  </sheetViews>
  <sheetFormatPr defaultRowHeight="15" x14ac:dyDescent="0.25"/>
  <cols>
    <col min="1" max="1" width="14.140625" bestFit="1" customWidth="1"/>
    <col min="2" max="3" width="40.7109375" customWidth="1"/>
    <col min="4" max="8" width="9.28515625" customWidth="1"/>
    <col min="10" max="11" width="0" hidden="1" customWidth="1"/>
    <col min="12" max="12" width="44.42578125" bestFit="1" customWidth="1"/>
    <col min="13" max="13" width="8.5703125" bestFit="1" customWidth="1"/>
    <col min="14" max="14" width="10" bestFit="1" customWidth="1"/>
    <col min="15" max="15" width="8" style="1" customWidth="1"/>
    <col min="16" max="16" width="6.42578125" style="2" customWidth="1"/>
    <col min="17" max="17" width="8" style="3" customWidth="1"/>
    <col min="257" max="257" width="13.7109375" customWidth="1"/>
    <col min="258" max="259" width="25.140625" customWidth="1"/>
    <col min="260" max="264" width="9.28515625" customWidth="1"/>
    <col min="266" max="267" width="0" hidden="1" customWidth="1"/>
    <col min="268" max="268" width="44.42578125" bestFit="1" customWidth="1"/>
    <col min="269" max="269" width="8.5703125" bestFit="1" customWidth="1"/>
    <col min="270" max="270" width="10" bestFit="1" customWidth="1"/>
    <col min="271" max="271" width="8" customWidth="1"/>
    <col min="272" max="272" width="6.42578125" customWidth="1"/>
    <col min="273" max="273" width="8" customWidth="1"/>
    <col min="513" max="513" width="13.7109375" customWidth="1"/>
    <col min="514" max="515" width="25.140625" customWidth="1"/>
    <col min="516" max="520" width="9.28515625" customWidth="1"/>
    <col min="522" max="523" width="0" hidden="1" customWidth="1"/>
    <col min="524" max="524" width="44.42578125" bestFit="1" customWidth="1"/>
    <col min="525" max="525" width="8.5703125" bestFit="1" customWidth="1"/>
    <col min="526" max="526" width="10" bestFit="1" customWidth="1"/>
    <col min="527" max="527" width="8" customWidth="1"/>
    <col min="528" max="528" width="6.42578125" customWidth="1"/>
    <col min="529" max="529" width="8" customWidth="1"/>
    <col min="769" max="769" width="13.7109375" customWidth="1"/>
    <col min="770" max="771" width="25.140625" customWidth="1"/>
    <col min="772" max="776" width="9.28515625" customWidth="1"/>
    <col min="778" max="779" width="0" hidden="1" customWidth="1"/>
    <col min="780" max="780" width="44.42578125" bestFit="1" customWidth="1"/>
    <col min="781" max="781" width="8.5703125" bestFit="1" customWidth="1"/>
    <col min="782" max="782" width="10" bestFit="1" customWidth="1"/>
    <col min="783" max="783" width="8" customWidth="1"/>
    <col min="784" max="784" width="6.42578125" customWidth="1"/>
    <col min="785" max="785" width="8" customWidth="1"/>
    <col min="1025" max="1025" width="13.7109375" customWidth="1"/>
    <col min="1026" max="1027" width="25.140625" customWidth="1"/>
    <col min="1028" max="1032" width="9.28515625" customWidth="1"/>
    <col min="1034" max="1035" width="0" hidden="1" customWidth="1"/>
    <col min="1036" max="1036" width="44.42578125" bestFit="1" customWidth="1"/>
    <col min="1037" max="1037" width="8.5703125" bestFit="1" customWidth="1"/>
    <col min="1038" max="1038" width="10" bestFit="1" customWidth="1"/>
    <col min="1039" max="1039" width="8" customWidth="1"/>
    <col min="1040" max="1040" width="6.42578125" customWidth="1"/>
    <col min="1041" max="1041" width="8" customWidth="1"/>
    <col min="1281" max="1281" width="13.7109375" customWidth="1"/>
    <col min="1282" max="1283" width="25.140625" customWidth="1"/>
    <col min="1284" max="1288" width="9.28515625" customWidth="1"/>
    <col min="1290" max="1291" width="0" hidden="1" customWidth="1"/>
    <col min="1292" max="1292" width="44.42578125" bestFit="1" customWidth="1"/>
    <col min="1293" max="1293" width="8.5703125" bestFit="1" customWidth="1"/>
    <col min="1294" max="1294" width="10" bestFit="1" customWidth="1"/>
    <col min="1295" max="1295" width="8" customWidth="1"/>
    <col min="1296" max="1296" width="6.42578125" customWidth="1"/>
    <col min="1297" max="1297" width="8" customWidth="1"/>
    <col min="1537" max="1537" width="13.7109375" customWidth="1"/>
    <col min="1538" max="1539" width="25.140625" customWidth="1"/>
    <col min="1540" max="1544" width="9.28515625" customWidth="1"/>
    <col min="1546" max="1547" width="0" hidden="1" customWidth="1"/>
    <col min="1548" max="1548" width="44.42578125" bestFit="1" customWidth="1"/>
    <col min="1549" max="1549" width="8.5703125" bestFit="1" customWidth="1"/>
    <col min="1550" max="1550" width="10" bestFit="1" customWidth="1"/>
    <col min="1551" max="1551" width="8" customWidth="1"/>
    <col min="1552" max="1552" width="6.42578125" customWidth="1"/>
    <col min="1553" max="1553" width="8" customWidth="1"/>
    <col min="1793" max="1793" width="13.7109375" customWidth="1"/>
    <col min="1794" max="1795" width="25.140625" customWidth="1"/>
    <col min="1796" max="1800" width="9.28515625" customWidth="1"/>
    <col min="1802" max="1803" width="0" hidden="1" customWidth="1"/>
    <col min="1804" max="1804" width="44.42578125" bestFit="1" customWidth="1"/>
    <col min="1805" max="1805" width="8.5703125" bestFit="1" customWidth="1"/>
    <col min="1806" max="1806" width="10" bestFit="1" customWidth="1"/>
    <col min="1807" max="1807" width="8" customWidth="1"/>
    <col min="1808" max="1808" width="6.42578125" customWidth="1"/>
    <col min="1809" max="1809" width="8" customWidth="1"/>
    <col min="2049" max="2049" width="13.7109375" customWidth="1"/>
    <col min="2050" max="2051" width="25.140625" customWidth="1"/>
    <col min="2052" max="2056" width="9.28515625" customWidth="1"/>
    <col min="2058" max="2059" width="0" hidden="1" customWidth="1"/>
    <col min="2060" max="2060" width="44.42578125" bestFit="1" customWidth="1"/>
    <col min="2061" max="2061" width="8.5703125" bestFit="1" customWidth="1"/>
    <col min="2062" max="2062" width="10" bestFit="1" customWidth="1"/>
    <col min="2063" max="2063" width="8" customWidth="1"/>
    <col min="2064" max="2064" width="6.42578125" customWidth="1"/>
    <col min="2065" max="2065" width="8" customWidth="1"/>
    <col min="2305" max="2305" width="13.7109375" customWidth="1"/>
    <col min="2306" max="2307" width="25.140625" customWidth="1"/>
    <col min="2308" max="2312" width="9.28515625" customWidth="1"/>
    <col min="2314" max="2315" width="0" hidden="1" customWidth="1"/>
    <col min="2316" max="2316" width="44.42578125" bestFit="1" customWidth="1"/>
    <col min="2317" max="2317" width="8.5703125" bestFit="1" customWidth="1"/>
    <col min="2318" max="2318" width="10" bestFit="1" customWidth="1"/>
    <col min="2319" max="2319" width="8" customWidth="1"/>
    <col min="2320" max="2320" width="6.42578125" customWidth="1"/>
    <col min="2321" max="2321" width="8" customWidth="1"/>
    <col min="2561" max="2561" width="13.7109375" customWidth="1"/>
    <col min="2562" max="2563" width="25.140625" customWidth="1"/>
    <col min="2564" max="2568" width="9.28515625" customWidth="1"/>
    <col min="2570" max="2571" width="0" hidden="1" customWidth="1"/>
    <col min="2572" max="2572" width="44.42578125" bestFit="1" customWidth="1"/>
    <col min="2573" max="2573" width="8.5703125" bestFit="1" customWidth="1"/>
    <col min="2574" max="2574" width="10" bestFit="1" customWidth="1"/>
    <col min="2575" max="2575" width="8" customWidth="1"/>
    <col min="2576" max="2576" width="6.42578125" customWidth="1"/>
    <col min="2577" max="2577" width="8" customWidth="1"/>
    <col min="2817" max="2817" width="13.7109375" customWidth="1"/>
    <col min="2818" max="2819" width="25.140625" customWidth="1"/>
    <col min="2820" max="2824" width="9.28515625" customWidth="1"/>
    <col min="2826" max="2827" width="0" hidden="1" customWidth="1"/>
    <col min="2828" max="2828" width="44.42578125" bestFit="1" customWidth="1"/>
    <col min="2829" max="2829" width="8.5703125" bestFit="1" customWidth="1"/>
    <col min="2830" max="2830" width="10" bestFit="1" customWidth="1"/>
    <col min="2831" max="2831" width="8" customWidth="1"/>
    <col min="2832" max="2832" width="6.42578125" customWidth="1"/>
    <col min="2833" max="2833" width="8" customWidth="1"/>
    <col min="3073" max="3073" width="13.7109375" customWidth="1"/>
    <col min="3074" max="3075" width="25.140625" customWidth="1"/>
    <col min="3076" max="3080" width="9.28515625" customWidth="1"/>
    <col min="3082" max="3083" width="0" hidden="1" customWidth="1"/>
    <col min="3084" max="3084" width="44.42578125" bestFit="1" customWidth="1"/>
    <col min="3085" max="3085" width="8.5703125" bestFit="1" customWidth="1"/>
    <col min="3086" max="3086" width="10" bestFit="1" customWidth="1"/>
    <col min="3087" max="3087" width="8" customWidth="1"/>
    <col min="3088" max="3088" width="6.42578125" customWidth="1"/>
    <col min="3089" max="3089" width="8" customWidth="1"/>
    <col min="3329" max="3329" width="13.7109375" customWidth="1"/>
    <col min="3330" max="3331" width="25.140625" customWidth="1"/>
    <col min="3332" max="3336" width="9.28515625" customWidth="1"/>
    <col min="3338" max="3339" width="0" hidden="1" customWidth="1"/>
    <col min="3340" max="3340" width="44.42578125" bestFit="1" customWidth="1"/>
    <col min="3341" max="3341" width="8.5703125" bestFit="1" customWidth="1"/>
    <col min="3342" max="3342" width="10" bestFit="1" customWidth="1"/>
    <col min="3343" max="3343" width="8" customWidth="1"/>
    <col min="3344" max="3344" width="6.42578125" customWidth="1"/>
    <col min="3345" max="3345" width="8" customWidth="1"/>
    <col min="3585" max="3585" width="13.7109375" customWidth="1"/>
    <col min="3586" max="3587" width="25.140625" customWidth="1"/>
    <col min="3588" max="3592" width="9.28515625" customWidth="1"/>
    <col min="3594" max="3595" width="0" hidden="1" customWidth="1"/>
    <col min="3596" max="3596" width="44.42578125" bestFit="1" customWidth="1"/>
    <col min="3597" max="3597" width="8.5703125" bestFit="1" customWidth="1"/>
    <col min="3598" max="3598" width="10" bestFit="1" customWidth="1"/>
    <col min="3599" max="3599" width="8" customWidth="1"/>
    <col min="3600" max="3600" width="6.42578125" customWidth="1"/>
    <col min="3601" max="3601" width="8" customWidth="1"/>
    <col min="3841" max="3841" width="13.7109375" customWidth="1"/>
    <col min="3842" max="3843" width="25.140625" customWidth="1"/>
    <col min="3844" max="3848" width="9.28515625" customWidth="1"/>
    <col min="3850" max="3851" width="0" hidden="1" customWidth="1"/>
    <col min="3852" max="3852" width="44.42578125" bestFit="1" customWidth="1"/>
    <col min="3853" max="3853" width="8.5703125" bestFit="1" customWidth="1"/>
    <col min="3854" max="3854" width="10" bestFit="1" customWidth="1"/>
    <col min="3855" max="3855" width="8" customWidth="1"/>
    <col min="3856" max="3856" width="6.42578125" customWidth="1"/>
    <col min="3857" max="3857" width="8" customWidth="1"/>
    <col min="4097" max="4097" width="13.7109375" customWidth="1"/>
    <col min="4098" max="4099" width="25.140625" customWidth="1"/>
    <col min="4100" max="4104" width="9.28515625" customWidth="1"/>
    <col min="4106" max="4107" width="0" hidden="1" customWidth="1"/>
    <col min="4108" max="4108" width="44.42578125" bestFit="1" customWidth="1"/>
    <col min="4109" max="4109" width="8.5703125" bestFit="1" customWidth="1"/>
    <col min="4110" max="4110" width="10" bestFit="1" customWidth="1"/>
    <col min="4111" max="4111" width="8" customWidth="1"/>
    <col min="4112" max="4112" width="6.42578125" customWidth="1"/>
    <col min="4113" max="4113" width="8" customWidth="1"/>
    <col min="4353" max="4353" width="13.7109375" customWidth="1"/>
    <col min="4354" max="4355" width="25.140625" customWidth="1"/>
    <col min="4356" max="4360" width="9.28515625" customWidth="1"/>
    <col min="4362" max="4363" width="0" hidden="1" customWidth="1"/>
    <col min="4364" max="4364" width="44.42578125" bestFit="1" customWidth="1"/>
    <col min="4365" max="4365" width="8.5703125" bestFit="1" customWidth="1"/>
    <col min="4366" max="4366" width="10" bestFit="1" customWidth="1"/>
    <col min="4367" max="4367" width="8" customWidth="1"/>
    <col min="4368" max="4368" width="6.42578125" customWidth="1"/>
    <col min="4369" max="4369" width="8" customWidth="1"/>
    <col min="4609" max="4609" width="13.7109375" customWidth="1"/>
    <col min="4610" max="4611" width="25.140625" customWidth="1"/>
    <col min="4612" max="4616" width="9.28515625" customWidth="1"/>
    <col min="4618" max="4619" width="0" hidden="1" customWidth="1"/>
    <col min="4620" max="4620" width="44.42578125" bestFit="1" customWidth="1"/>
    <col min="4621" max="4621" width="8.5703125" bestFit="1" customWidth="1"/>
    <col min="4622" max="4622" width="10" bestFit="1" customWidth="1"/>
    <col min="4623" max="4623" width="8" customWidth="1"/>
    <col min="4624" max="4624" width="6.42578125" customWidth="1"/>
    <col min="4625" max="4625" width="8" customWidth="1"/>
    <col min="4865" max="4865" width="13.7109375" customWidth="1"/>
    <col min="4866" max="4867" width="25.140625" customWidth="1"/>
    <col min="4868" max="4872" width="9.28515625" customWidth="1"/>
    <col min="4874" max="4875" width="0" hidden="1" customWidth="1"/>
    <col min="4876" max="4876" width="44.42578125" bestFit="1" customWidth="1"/>
    <col min="4877" max="4877" width="8.5703125" bestFit="1" customWidth="1"/>
    <col min="4878" max="4878" width="10" bestFit="1" customWidth="1"/>
    <col min="4879" max="4879" width="8" customWidth="1"/>
    <col min="4880" max="4880" width="6.42578125" customWidth="1"/>
    <col min="4881" max="4881" width="8" customWidth="1"/>
    <col min="5121" max="5121" width="13.7109375" customWidth="1"/>
    <col min="5122" max="5123" width="25.140625" customWidth="1"/>
    <col min="5124" max="5128" width="9.28515625" customWidth="1"/>
    <col min="5130" max="5131" width="0" hidden="1" customWidth="1"/>
    <col min="5132" max="5132" width="44.42578125" bestFit="1" customWidth="1"/>
    <col min="5133" max="5133" width="8.5703125" bestFit="1" customWidth="1"/>
    <col min="5134" max="5134" width="10" bestFit="1" customWidth="1"/>
    <col min="5135" max="5135" width="8" customWidth="1"/>
    <col min="5136" max="5136" width="6.42578125" customWidth="1"/>
    <col min="5137" max="5137" width="8" customWidth="1"/>
    <col min="5377" max="5377" width="13.7109375" customWidth="1"/>
    <col min="5378" max="5379" width="25.140625" customWidth="1"/>
    <col min="5380" max="5384" width="9.28515625" customWidth="1"/>
    <col min="5386" max="5387" width="0" hidden="1" customWidth="1"/>
    <col min="5388" max="5388" width="44.42578125" bestFit="1" customWidth="1"/>
    <col min="5389" max="5389" width="8.5703125" bestFit="1" customWidth="1"/>
    <col min="5390" max="5390" width="10" bestFit="1" customWidth="1"/>
    <col min="5391" max="5391" width="8" customWidth="1"/>
    <col min="5392" max="5392" width="6.42578125" customWidth="1"/>
    <col min="5393" max="5393" width="8" customWidth="1"/>
    <col min="5633" max="5633" width="13.7109375" customWidth="1"/>
    <col min="5634" max="5635" width="25.140625" customWidth="1"/>
    <col min="5636" max="5640" width="9.28515625" customWidth="1"/>
    <col min="5642" max="5643" width="0" hidden="1" customWidth="1"/>
    <col min="5644" max="5644" width="44.42578125" bestFit="1" customWidth="1"/>
    <col min="5645" max="5645" width="8.5703125" bestFit="1" customWidth="1"/>
    <col min="5646" max="5646" width="10" bestFit="1" customWidth="1"/>
    <col min="5647" max="5647" width="8" customWidth="1"/>
    <col min="5648" max="5648" width="6.42578125" customWidth="1"/>
    <col min="5649" max="5649" width="8" customWidth="1"/>
    <col min="5889" max="5889" width="13.7109375" customWidth="1"/>
    <col min="5890" max="5891" width="25.140625" customWidth="1"/>
    <col min="5892" max="5896" width="9.28515625" customWidth="1"/>
    <col min="5898" max="5899" width="0" hidden="1" customWidth="1"/>
    <col min="5900" max="5900" width="44.42578125" bestFit="1" customWidth="1"/>
    <col min="5901" max="5901" width="8.5703125" bestFit="1" customWidth="1"/>
    <col min="5902" max="5902" width="10" bestFit="1" customWidth="1"/>
    <col min="5903" max="5903" width="8" customWidth="1"/>
    <col min="5904" max="5904" width="6.42578125" customWidth="1"/>
    <col min="5905" max="5905" width="8" customWidth="1"/>
    <col min="6145" max="6145" width="13.7109375" customWidth="1"/>
    <col min="6146" max="6147" width="25.140625" customWidth="1"/>
    <col min="6148" max="6152" width="9.28515625" customWidth="1"/>
    <col min="6154" max="6155" width="0" hidden="1" customWidth="1"/>
    <col min="6156" max="6156" width="44.42578125" bestFit="1" customWidth="1"/>
    <col min="6157" max="6157" width="8.5703125" bestFit="1" customWidth="1"/>
    <col min="6158" max="6158" width="10" bestFit="1" customWidth="1"/>
    <col min="6159" max="6159" width="8" customWidth="1"/>
    <col min="6160" max="6160" width="6.42578125" customWidth="1"/>
    <col min="6161" max="6161" width="8" customWidth="1"/>
    <col min="6401" max="6401" width="13.7109375" customWidth="1"/>
    <col min="6402" max="6403" width="25.140625" customWidth="1"/>
    <col min="6404" max="6408" width="9.28515625" customWidth="1"/>
    <col min="6410" max="6411" width="0" hidden="1" customWidth="1"/>
    <col min="6412" max="6412" width="44.42578125" bestFit="1" customWidth="1"/>
    <col min="6413" max="6413" width="8.5703125" bestFit="1" customWidth="1"/>
    <col min="6414" max="6414" width="10" bestFit="1" customWidth="1"/>
    <col min="6415" max="6415" width="8" customWidth="1"/>
    <col min="6416" max="6416" width="6.42578125" customWidth="1"/>
    <col min="6417" max="6417" width="8" customWidth="1"/>
    <col min="6657" max="6657" width="13.7109375" customWidth="1"/>
    <col min="6658" max="6659" width="25.140625" customWidth="1"/>
    <col min="6660" max="6664" width="9.28515625" customWidth="1"/>
    <col min="6666" max="6667" width="0" hidden="1" customWidth="1"/>
    <col min="6668" max="6668" width="44.42578125" bestFit="1" customWidth="1"/>
    <col min="6669" max="6669" width="8.5703125" bestFit="1" customWidth="1"/>
    <col min="6670" max="6670" width="10" bestFit="1" customWidth="1"/>
    <col min="6671" max="6671" width="8" customWidth="1"/>
    <col min="6672" max="6672" width="6.42578125" customWidth="1"/>
    <col min="6673" max="6673" width="8" customWidth="1"/>
    <col min="6913" max="6913" width="13.7109375" customWidth="1"/>
    <col min="6914" max="6915" width="25.140625" customWidth="1"/>
    <col min="6916" max="6920" width="9.28515625" customWidth="1"/>
    <col min="6922" max="6923" width="0" hidden="1" customWidth="1"/>
    <col min="6924" max="6924" width="44.42578125" bestFit="1" customWidth="1"/>
    <col min="6925" max="6925" width="8.5703125" bestFit="1" customWidth="1"/>
    <col min="6926" max="6926" width="10" bestFit="1" customWidth="1"/>
    <col min="6927" max="6927" width="8" customWidth="1"/>
    <col min="6928" max="6928" width="6.42578125" customWidth="1"/>
    <col min="6929" max="6929" width="8" customWidth="1"/>
    <col min="7169" max="7169" width="13.7109375" customWidth="1"/>
    <col min="7170" max="7171" width="25.140625" customWidth="1"/>
    <col min="7172" max="7176" width="9.28515625" customWidth="1"/>
    <col min="7178" max="7179" width="0" hidden="1" customWidth="1"/>
    <col min="7180" max="7180" width="44.42578125" bestFit="1" customWidth="1"/>
    <col min="7181" max="7181" width="8.5703125" bestFit="1" customWidth="1"/>
    <col min="7182" max="7182" width="10" bestFit="1" customWidth="1"/>
    <col min="7183" max="7183" width="8" customWidth="1"/>
    <col min="7184" max="7184" width="6.42578125" customWidth="1"/>
    <col min="7185" max="7185" width="8" customWidth="1"/>
    <col min="7425" max="7425" width="13.7109375" customWidth="1"/>
    <col min="7426" max="7427" width="25.140625" customWidth="1"/>
    <col min="7428" max="7432" width="9.28515625" customWidth="1"/>
    <col min="7434" max="7435" width="0" hidden="1" customWidth="1"/>
    <col min="7436" max="7436" width="44.42578125" bestFit="1" customWidth="1"/>
    <col min="7437" max="7437" width="8.5703125" bestFit="1" customWidth="1"/>
    <col min="7438" max="7438" width="10" bestFit="1" customWidth="1"/>
    <col min="7439" max="7439" width="8" customWidth="1"/>
    <col min="7440" max="7440" width="6.42578125" customWidth="1"/>
    <col min="7441" max="7441" width="8" customWidth="1"/>
    <col min="7681" max="7681" width="13.7109375" customWidth="1"/>
    <col min="7682" max="7683" width="25.140625" customWidth="1"/>
    <col min="7684" max="7688" width="9.28515625" customWidth="1"/>
    <col min="7690" max="7691" width="0" hidden="1" customWidth="1"/>
    <col min="7692" max="7692" width="44.42578125" bestFit="1" customWidth="1"/>
    <col min="7693" max="7693" width="8.5703125" bestFit="1" customWidth="1"/>
    <col min="7694" max="7694" width="10" bestFit="1" customWidth="1"/>
    <col min="7695" max="7695" width="8" customWidth="1"/>
    <col min="7696" max="7696" width="6.42578125" customWidth="1"/>
    <col min="7697" max="7697" width="8" customWidth="1"/>
    <col min="7937" max="7937" width="13.7109375" customWidth="1"/>
    <col min="7938" max="7939" width="25.140625" customWidth="1"/>
    <col min="7940" max="7944" width="9.28515625" customWidth="1"/>
    <col min="7946" max="7947" width="0" hidden="1" customWidth="1"/>
    <col min="7948" max="7948" width="44.42578125" bestFit="1" customWidth="1"/>
    <col min="7949" max="7949" width="8.5703125" bestFit="1" customWidth="1"/>
    <col min="7950" max="7950" width="10" bestFit="1" customWidth="1"/>
    <col min="7951" max="7951" width="8" customWidth="1"/>
    <col min="7952" max="7952" width="6.42578125" customWidth="1"/>
    <col min="7953" max="7953" width="8" customWidth="1"/>
    <col min="8193" max="8193" width="13.7109375" customWidth="1"/>
    <col min="8194" max="8195" width="25.140625" customWidth="1"/>
    <col min="8196" max="8200" width="9.28515625" customWidth="1"/>
    <col min="8202" max="8203" width="0" hidden="1" customWidth="1"/>
    <col min="8204" max="8204" width="44.42578125" bestFit="1" customWidth="1"/>
    <col min="8205" max="8205" width="8.5703125" bestFit="1" customWidth="1"/>
    <col min="8206" max="8206" width="10" bestFit="1" customWidth="1"/>
    <col min="8207" max="8207" width="8" customWidth="1"/>
    <col min="8208" max="8208" width="6.42578125" customWidth="1"/>
    <col min="8209" max="8209" width="8" customWidth="1"/>
    <col min="8449" max="8449" width="13.7109375" customWidth="1"/>
    <col min="8450" max="8451" width="25.140625" customWidth="1"/>
    <col min="8452" max="8456" width="9.28515625" customWidth="1"/>
    <col min="8458" max="8459" width="0" hidden="1" customWidth="1"/>
    <col min="8460" max="8460" width="44.42578125" bestFit="1" customWidth="1"/>
    <col min="8461" max="8461" width="8.5703125" bestFit="1" customWidth="1"/>
    <col min="8462" max="8462" width="10" bestFit="1" customWidth="1"/>
    <col min="8463" max="8463" width="8" customWidth="1"/>
    <col min="8464" max="8464" width="6.42578125" customWidth="1"/>
    <col min="8465" max="8465" width="8" customWidth="1"/>
    <col min="8705" max="8705" width="13.7109375" customWidth="1"/>
    <col min="8706" max="8707" width="25.140625" customWidth="1"/>
    <col min="8708" max="8712" width="9.28515625" customWidth="1"/>
    <col min="8714" max="8715" width="0" hidden="1" customWidth="1"/>
    <col min="8716" max="8716" width="44.42578125" bestFit="1" customWidth="1"/>
    <col min="8717" max="8717" width="8.5703125" bestFit="1" customWidth="1"/>
    <col min="8718" max="8718" width="10" bestFit="1" customWidth="1"/>
    <col min="8719" max="8719" width="8" customWidth="1"/>
    <col min="8720" max="8720" width="6.42578125" customWidth="1"/>
    <col min="8721" max="8721" width="8" customWidth="1"/>
    <col min="8961" max="8961" width="13.7109375" customWidth="1"/>
    <col min="8962" max="8963" width="25.140625" customWidth="1"/>
    <col min="8964" max="8968" width="9.28515625" customWidth="1"/>
    <col min="8970" max="8971" width="0" hidden="1" customWidth="1"/>
    <col min="8972" max="8972" width="44.42578125" bestFit="1" customWidth="1"/>
    <col min="8973" max="8973" width="8.5703125" bestFit="1" customWidth="1"/>
    <col min="8974" max="8974" width="10" bestFit="1" customWidth="1"/>
    <col min="8975" max="8975" width="8" customWidth="1"/>
    <col min="8976" max="8976" width="6.42578125" customWidth="1"/>
    <col min="8977" max="8977" width="8" customWidth="1"/>
    <col min="9217" max="9217" width="13.7109375" customWidth="1"/>
    <col min="9218" max="9219" width="25.140625" customWidth="1"/>
    <col min="9220" max="9224" width="9.28515625" customWidth="1"/>
    <col min="9226" max="9227" width="0" hidden="1" customWidth="1"/>
    <col min="9228" max="9228" width="44.42578125" bestFit="1" customWidth="1"/>
    <col min="9229" max="9229" width="8.5703125" bestFit="1" customWidth="1"/>
    <col min="9230" max="9230" width="10" bestFit="1" customWidth="1"/>
    <col min="9231" max="9231" width="8" customWidth="1"/>
    <col min="9232" max="9232" width="6.42578125" customWidth="1"/>
    <col min="9233" max="9233" width="8" customWidth="1"/>
    <col min="9473" max="9473" width="13.7109375" customWidth="1"/>
    <col min="9474" max="9475" width="25.140625" customWidth="1"/>
    <col min="9476" max="9480" width="9.28515625" customWidth="1"/>
    <col min="9482" max="9483" width="0" hidden="1" customWidth="1"/>
    <col min="9484" max="9484" width="44.42578125" bestFit="1" customWidth="1"/>
    <col min="9485" max="9485" width="8.5703125" bestFit="1" customWidth="1"/>
    <col min="9486" max="9486" width="10" bestFit="1" customWidth="1"/>
    <col min="9487" max="9487" width="8" customWidth="1"/>
    <col min="9488" max="9488" width="6.42578125" customWidth="1"/>
    <col min="9489" max="9489" width="8" customWidth="1"/>
    <col min="9729" max="9729" width="13.7109375" customWidth="1"/>
    <col min="9730" max="9731" width="25.140625" customWidth="1"/>
    <col min="9732" max="9736" width="9.28515625" customWidth="1"/>
    <col min="9738" max="9739" width="0" hidden="1" customWidth="1"/>
    <col min="9740" max="9740" width="44.42578125" bestFit="1" customWidth="1"/>
    <col min="9741" max="9741" width="8.5703125" bestFit="1" customWidth="1"/>
    <col min="9742" max="9742" width="10" bestFit="1" customWidth="1"/>
    <col min="9743" max="9743" width="8" customWidth="1"/>
    <col min="9744" max="9744" width="6.42578125" customWidth="1"/>
    <col min="9745" max="9745" width="8" customWidth="1"/>
    <col min="9985" max="9985" width="13.7109375" customWidth="1"/>
    <col min="9986" max="9987" width="25.140625" customWidth="1"/>
    <col min="9988" max="9992" width="9.28515625" customWidth="1"/>
    <col min="9994" max="9995" width="0" hidden="1" customWidth="1"/>
    <col min="9996" max="9996" width="44.42578125" bestFit="1" customWidth="1"/>
    <col min="9997" max="9997" width="8.5703125" bestFit="1" customWidth="1"/>
    <col min="9998" max="9998" width="10" bestFit="1" customWidth="1"/>
    <col min="9999" max="9999" width="8" customWidth="1"/>
    <col min="10000" max="10000" width="6.42578125" customWidth="1"/>
    <col min="10001" max="10001" width="8" customWidth="1"/>
    <col min="10241" max="10241" width="13.7109375" customWidth="1"/>
    <col min="10242" max="10243" width="25.140625" customWidth="1"/>
    <col min="10244" max="10248" width="9.28515625" customWidth="1"/>
    <col min="10250" max="10251" width="0" hidden="1" customWidth="1"/>
    <col min="10252" max="10252" width="44.42578125" bestFit="1" customWidth="1"/>
    <col min="10253" max="10253" width="8.5703125" bestFit="1" customWidth="1"/>
    <col min="10254" max="10254" width="10" bestFit="1" customWidth="1"/>
    <col min="10255" max="10255" width="8" customWidth="1"/>
    <col min="10256" max="10256" width="6.42578125" customWidth="1"/>
    <col min="10257" max="10257" width="8" customWidth="1"/>
    <col min="10497" max="10497" width="13.7109375" customWidth="1"/>
    <col min="10498" max="10499" width="25.140625" customWidth="1"/>
    <col min="10500" max="10504" width="9.28515625" customWidth="1"/>
    <col min="10506" max="10507" width="0" hidden="1" customWidth="1"/>
    <col min="10508" max="10508" width="44.42578125" bestFit="1" customWidth="1"/>
    <col min="10509" max="10509" width="8.5703125" bestFit="1" customWidth="1"/>
    <col min="10510" max="10510" width="10" bestFit="1" customWidth="1"/>
    <col min="10511" max="10511" width="8" customWidth="1"/>
    <col min="10512" max="10512" width="6.42578125" customWidth="1"/>
    <col min="10513" max="10513" width="8" customWidth="1"/>
    <col min="10753" max="10753" width="13.7109375" customWidth="1"/>
    <col min="10754" max="10755" width="25.140625" customWidth="1"/>
    <col min="10756" max="10760" width="9.28515625" customWidth="1"/>
    <col min="10762" max="10763" width="0" hidden="1" customWidth="1"/>
    <col min="10764" max="10764" width="44.42578125" bestFit="1" customWidth="1"/>
    <col min="10765" max="10765" width="8.5703125" bestFit="1" customWidth="1"/>
    <col min="10766" max="10766" width="10" bestFit="1" customWidth="1"/>
    <col min="10767" max="10767" width="8" customWidth="1"/>
    <col min="10768" max="10768" width="6.42578125" customWidth="1"/>
    <col min="10769" max="10769" width="8" customWidth="1"/>
    <col min="11009" max="11009" width="13.7109375" customWidth="1"/>
    <col min="11010" max="11011" width="25.140625" customWidth="1"/>
    <col min="11012" max="11016" width="9.28515625" customWidth="1"/>
    <col min="11018" max="11019" width="0" hidden="1" customWidth="1"/>
    <col min="11020" max="11020" width="44.42578125" bestFit="1" customWidth="1"/>
    <col min="11021" max="11021" width="8.5703125" bestFit="1" customWidth="1"/>
    <col min="11022" max="11022" width="10" bestFit="1" customWidth="1"/>
    <col min="11023" max="11023" width="8" customWidth="1"/>
    <col min="11024" max="11024" width="6.42578125" customWidth="1"/>
    <col min="11025" max="11025" width="8" customWidth="1"/>
    <col min="11265" max="11265" width="13.7109375" customWidth="1"/>
    <col min="11266" max="11267" width="25.140625" customWidth="1"/>
    <col min="11268" max="11272" width="9.28515625" customWidth="1"/>
    <col min="11274" max="11275" width="0" hidden="1" customWidth="1"/>
    <col min="11276" max="11276" width="44.42578125" bestFit="1" customWidth="1"/>
    <col min="11277" max="11277" width="8.5703125" bestFit="1" customWidth="1"/>
    <col min="11278" max="11278" width="10" bestFit="1" customWidth="1"/>
    <col min="11279" max="11279" width="8" customWidth="1"/>
    <col min="11280" max="11280" width="6.42578125" customWidth="1"/>
    <col min="11281" max="11281" width="8" customWidth="1"/>
    <col min="11521" max="11521" width="13.7109375" customWidth="1"/>
    <col min="11522" max="11523" width="25.140625" customWidth="1"/>
    <col min="11524" max="11528" width="9.28515625" customWidth="1"/>
    <col min="11530" max="11531" width="0" hidden="1" customWidth="1"/>
    <col min="11532" max="11532" width="44.42578125" bestFit="1" customWidth="1"/>
    <col min="11533" max="11533" width="8.5703125" bestFit="1" customWidth="1"/>
    <col min="11534" max="11534" width="10" bestFit="1" customWidth="1"/>
    <col min="11535" max="11535" width="8" customWidth="1"/>
    <col min="11536" max="11536" width="6.42578125" customWidth="1"/>
    <col min="11537" max="11537" width="8" customWidth="1"/>
    <col min="11777" max="11777" width="13.7109375" customWidth="1"/>
    <col min="11778" max="11779" width="25.140625" customWidth="1"/>
    <col min="11780" max="11784" width="9.28515625" customWidth="1"/>
    <col min="11786" max="11787" width="0" hidden="1" customWidth="1"/>
    <col min="11788" max="11788" width="44.42578125" bestFit="1" customWidth="1"/>
    <col min="11789" max="11789" width="8.5703125" bestFit="1" customWidth="1"/>
    <col min="11790" max="11790" width="10" bestFit="1" customWidth="1"/>
    <col min="11791" max="11791" width="8" customWidth="1"/>
    <col min="11792" max="11792" width="6.42578125" customWidth="1"/>
    <col min="11793" max="11793" width="8" customWidth="1"/>
    <col min="12033" max="12033" width="13.7109375" customWidth="1"/>
    <col min="12034" max="12035" width="25.140625" customWidth="1"/>
    <col min="12036" max="12040" width="9.28515625" customWidth="1"/>
    <col min="12042" max="12043" width="0" hidden="1" customWidth="1"/>
    <col min="12044" max="12044" width="44.42578125" bestFit="1" customWidth="1"/>
    <col min="12045" max="12045" width="8.5703125" bestFit="1" customWidth="1"/>
    <col min="12046" max="12046" width="10" bestFit="1" customWidth="1"/>
    <col min="12047" max="12047" width="8" customWidth="1"/>
    <col min="12048" max="12048" width="6.42578125" customWidth="1"/>
    <col min="12049" max="12049" width="8" customWidth="1"/>
    <col min="12289" max="12289" width="13.7109375" customWidth="1"/>
    <col min="12290" max="12291" width="25.140625" customWidth="1"/>
    <col min="12292" max="12296" width="9.28515625" customWidth="1"/>
    <col min="12298" max="12299" width="0" hidden="1" customWidth="1"/>
    <col min="12300" max="12300" width="44.42578125" bestFit="1" customWidth="1"/>
    <col min="12301" max="12301" width="8.5703125" bestFit="1" customWidth="1"/>
    <col min="12302" max="12302" width="10" bestFit="1" customWidth="1"/>
    <col min="12303" max="12303" width="8" customWidth="1"/>
    <col min="12304" max="12304" width="6.42578125" customWidth="1"/>
    <col min="12305" max="12305" width="8" customWidth="1"/>
    <col min="12545" max="12545" width="13.7109375" customWidth="1"/>
    <col min="12546" max="12547" width="25.140625" customWidth="1"/>
    <col min="12548" max="12552" width="9.28515625" customWidth="1"/>
    <col min="12554" max="12555" width="0" hidden="1" customWidth="1"/>
    <col min="12556" max="12556" width="44.42578125" bestFit="1" customWidth="1"/>
    <col min="12557" max="12557" width="8.5703125" bestFit="1" customWidth="1"/>
    <col min="12558" max="12558" width="10" bestFit="1" customWidth="1"/>
    <col min="12559" max="12559" width="8" customWidth="1"/>
    <col min="12560" max="12560" width="6.42578125" customWidth="1"/>
    <col min="12561" max="12561" width="8" customWidth="1"/>
    <col min="12801" max="12801" width="13.7109375" customWidth="1"/>
    <col min="12802" max="12803" width="25.140625" customWidth="1"/>
    <col min="12804" max="12808" width="9.28515625" customWidth="1"/>
    <col min="12810" max="12811" width="0" hidden="1" customWidth="1"/>
    <col min="12812" max="12812" width="44.42578125" bestFit="1" customWidth="1"/>
    <col min="12813" max="12813" width="8.5703125" bestFit="1" customWidth="1"/>
    <col min="12814" max="12814" width="10" bestFit="1" customWidth="1"/>
    <col min="12815" max="12815" width="8" customWidth="1"/>
    <col min="12816" max="12816" width="6.42578125" customWidth="1"/>
    <col min="12817" max="12817" width="8" customWidth="1"/>
    <col min="13057" max="13057" width="13.7109375" customWidth="1"/>
    <col min="13058" max="13059" width="25.140625" customWidth="1"/>
    <col min="13060" max="13064" width="9.28515625" customWidth="1"/>
    <col min="13066" max="13067" width="0" hidden="1" customWidth="1"/>
    <col min="13068" max="13068" width="44.42578125" bestFit="1" customWidth="1"/>
    <col min="13069" max="13069" width="8.5703125" bestFit="1" customWidth="1"/>
    <col min="13070" max="13070" width="10" bestFit="1" customWidth="1"/>
    <col min="13071" max="13071" width="8" customWidth="1"/>
    <col min="13072" max="13072" width="6.42578125" customWidth="1"/>
    <col min="13073" max="13073" width="8" customWidth="1"/>
    <col min="13313" max="13313" width="13.7109375" customWidth="1"/>
    <col min="13314" max="13315" width="25.140625" customWidth="1"/>
    <col min="13316" max="13320" width="9.28515625" customWidth="1"/>
    <col min="13322" max="13323" width="0" hidden="1" customWidth="1"/>
    <col min="13324" max="13324" width="44.42578125" bestFit="1" customWidth="1"/>
    <col min="13325" max="13325" width="8.5703125" bestFit="1" customWidth="1"/>
    <col min="13326" max="13326" width="10" bestFit="1" customWidth="1"/>
    <col min="13327" max="13327" width="8" customWidth="1"/>
    <col min="13328" max="13328" width="6.42578125" customWidth="1"/>
    <col min="13329" max="13329" width="8" customWidth="1"/>
    <col min="13569" max="13569" width="13.7109375" customWidth="1"/>
    <col min="13570" max="13571" width="25.140625" customWidth="1"/>
    <col min="13572" max="13576" width="9.28515625" customWidth="1"/>
    <col min="13578" max="13579" width="0" hidden="1" customWidth="1"/>
    <col min="13580" max="13580" width="44.42578125" bestFit="1" customWidth="1"/>
    <col min="13581" max="13581" width="8.5703125" bestFit="1" customWidth="1"/>
    <col min="13582" max="13582" width="10" bestFit="1" customWidth="1"/>
    <col min="13583" max="13583" width="8" customWidth="1"/>
    <col min="13584" max="13584" width="6.42578125" customWidth="1"/>
    <col min="13585" max="13585" width="8" customWidth="1"/>
    <col min="13825" max="13825" width="13.7109375" customWidth="1"/>
    <col min="13826" max="13827" width="25.140625" customWidth="1"/>
    <col min="13828" max="13832" width="9.28515625" customWidth="1"/>
    <col min="13834" max="13835" width="0" hidden="1" customWidth="1"/>
    <col min="13836" max="13836" width="44.42578125" bestFit="1" customWidth="1"/>
    <col min="13837" max="13837" width="8.5703125" bestFit="1" customWidth="1"/>
    <col min="13838" max="13838" width="10" bestFit="1" customWidth="1"/>
    <col min="13839" max="13839" width="8" customWidth="1"/>
    <col min="13840" max="13840" width="6.42578125" customWidth="1"/>
    <col min="13841" max="13841" width="8" customWidth="1"/>
    <col min="14081" max="14081" width="13.7109375" customWidth="1"/>
    <col min="14082" max="14083" width="25.140625" customWidth="1"/>
    <col min="14084" max="14088" width="9.28515625" customWidth="1"/>
    <col min="14090" max="14091" width="0" hidden="1" customWidth="1"/>
    <col min="14092" max="14092" width="44.42578125" bestFit="1" customWidth="1"/>
    <col min="14093" max="14093" width="8.5703125" bestFit="1" customWidth="1"/>
    <col min="14094" max="14094" width="10" bestFit="1" customWidth="1"/>
    <col min="14095" max="14095" width="8" customWidth="1"/>
    <col min="14096" max="14096" width="6.42578125" customWidth="1"/>
    <col min="14097" max="14097" width="8" customWidth="1"/>
    <col min="14337" max="14337" width="13.7109375" customWidth="1"/>
    <col min="14338" max="14339" width="25.140625" customWidth="1"/>
    <col min="14340" max="14344" width="9.28515625" customWidth="1"/>
    <col min="14346" max="14347" width="0" hidden="1" customWidth="1"/>
    <col min="14348" max="14348" width="44.42578125" bestFit="1" customWidth="1"/>
    <col min="14349" max="14349" width="8.5703125" bestFit="1" customWidth="1"/>
    <col min="14350" max="14350" width="10" bestFit="1" customWidth="1"/>
    <col min="14351" max="14351" width="8" customWidth="1"/>
    <col min="14352" max="14352" width="6.42578125" customWidth="1"/>
    <col min="14353" max="14353" width="8" customWidth="1"/>
    <col min="14593" max="14593" width="13.7109375" customWidth="1"/>
    <col min="14594" max="14595" width="25.140625" customWidth="1"/>
    <col min="14596" max="14600" width="9.28515625" customWidth="1"/>
    <col min="14602" max="14603" width="0" hidden="1" customWidth="1"/>
    <col min="14604" max="14604" width="44.42578125" bestFit="1" customWidth="1"/>
    <col min="14605" max="14605" width="8.5703125" bestFit="1" customWidth="1"/>
    <col min="14606" max="14606" width="10" bestFit="1" customWidth="1"/>
    <col min="14607" max="14607" width="8" customWidth="1"/>
    <col min="14608" max="14608" width="6.42578125" customWidth="1"/>
    <col min="14609" max="14609" width="8" customWidth="1"/>
    <col min="14849" max="14849" width="13.7109375" customWidth="1"/>
    <col min="14850" max="14851" width="25.140625" customWidth="1"/>
    <col min="14852" max="14856" width="9.28515625" customWidth="1"/>
    <col min="14858" max="14859" width="0" hidden="1" customWidth="1"/>
    <col min="14860" max="14860" width="44.42578125" bestFit="1" customWidth="1"/>
    <col min="14861" max="14861" width="8.5703125" bestFit="1" customWidth="1"/>
    <col min="14862" max="14862" width="10" bestFit="1" customWidth="1"/>
    <col min="14863" max="14863" width="8" customWidth="1"/>
    <col min="14864" max="14864" width="6.42578125" customWidth="1"/>
    <col min="14865" max="14865" width="8" customWidth="1"/>
    <col min="15105" max="15105" width="13.7109375" customWidth="1"/>
    <col min="15106" max="15107" width="25.140625" customWidth="1"/>
    <col min="15108" max="15112" width="9.28515625" customWidth="1"/>
    <col min="15114" max="15115" width="0" hidden="1" customWidth="1"/>
    <col min="15116" max="15116" width="44.42578125" bestFit="1" customWidth="1"/>
    <col min="15117" max="15117" width="8.5703125" bestFit="1" customWidth="1"/>
    <col min="15118" max="15118" width="10" bestFit="1" customWidth="1"/>
    <col min="15119" max="15119" width="8" customWidth="1"/>
    <col min="15120" max="15120" width="6.42578125" customWidth="1"/>
    <col min="15121" max="15121" width="8" customWidth="1"/>
    <col min="15361" max="15361" width="13.7109375" customWidth="1"/>
    <col min="15362" max="15363" width="25.140625" customWidth="1"/>
    <col min="15364" max="15368" width="9.28515625" customWidth="1"/>
    <col min="15370" max="15371" width="0" hidden="1" customWidth="1"/>
    <col min="15372" max="15372" width="44.42578125" bestFit="1" customWidth="1"/>
    <col min="15373" max="15373" width="8.5703125" bestFit="1" customWidth="1"/>
    <col min="15374" max="15374" width="10" bestFit="1" customWidth="1"/>
    <col min="15375" max="15375" width="8" customWidth="1"/>
    <col min="15376" max="15376" width="6.42578125" customWidth="1"/>
    <col min="15377" max="15377" width="8" customWidth="1"/>
    <col min="15617" max="15617" width="13.7109375" customWidth="1"/>
    <col min="15618" max="15619" width="25.140625" customWidth="1"/>
    <col min="15620" max="15624" width="9.28515625" customWidth="1"/>
    <col min="15626" max="15627" width="0" hidden="1" customWidth="1"/>
    <col min="15628" max="15628" width="44.42578125" bestFit="1" customWidth="1"/>
    <col min="15629" max="15629" width="8.5703125" bestFit="1" customWidth="1"/>
    <col min="15630" max="15630" width="10" bestFit="1" customWidth="1"/>
    <col min="15631" max="15631" width="8" customWidth="1"/>
    <col min="15632" max="15632" width="6.42578125" customWidth="1"/>
    <col min="15633" max="15633" width="8" customWidth="1"/>
    <col min="15873" max="15873" width="13.7109375" customWidth="1"/>
    <col min="15874" max="15875" width="25.140625" customWidth="1"/>
    <col min="15876" max="15880" width="9.28515625" customWidth="1"/>
    <col min="15882" max="15883" width="0" hidden="1" customWidth="1"/>
    <col min="15884" max="15884" width="44.42578125" bestFit="1" customWidth="1"/>
    <col min="15885" max="15885" width="8.5703125" bestFit="1" customWidth="1"/>
    <col min="15886" max="15886" width="10" bestFit="1" customWidth="1"/>
    <col min="15887" max="15887" width="8" customWidth="1"/>
    <col min="15888" max="15888" width="6.42578125" customWidth="1"/>
    <col min="15889" max="15889" width="8" customWidth="1"/>
    <col min="16129" max="16129" width="13.7109375" customWidth="1"/>
    <col min="16130" max="16131" width="25.140625" customWidth="1"/>
    <col min="16132" max="16136" width="9.28515625" customWidth="1"/>
    <col min="16138" max="16139" width="0" hidden="1" customWidth="1"/>
    <col min="16140" max="16140" width="44.42578125" bestFit="1" customWidth="1"/>
    <col min="16141" max="16141" width="8.5703125" bestFit="1" customWidth="1"/>
    <col min="16142" max="16142" width="10" bestFit="1" customWidth="1"/>
    <col min="16143" max="16143" width="8" customWidth="1"/>
    <col min="16144" max="16144" width="6.42578125" customWidth="1"/>
    <col min="16145" max="16145" width="8" customWidth="1"/>
  </cols>
  <sheetData>
    <row r="1" spans="1:12" ht="81.75" thickBot="1" x14ac:dyDescent="0.35">
      <c r="A1" s="77" t="s">
        <v>146</v>
      </c>
      <c r="B1" s="80" t="s">
        <v>136</v>
      </c>
      <c r="C1" s="80" t="s">
        <v>137</v>
      </c>
      <c r="D1" s="81" t="s">
        <v>0</v>
      </c>
      <c r="E1" s="81" t="s">
        <v>1</v>
      </c>
      <c r="F1" s="81" t="s">
        <v>2</v>
      </c>
      <c r="G1" s="81" t="s">
        <v>3</v>
      </c>
      <c r="H1" s="81" t="s">
        <v>4</v>
      </c>
      <c r="L1" s="34" t="s">
        <v>5</v>
      </c>
    </row>
    <row r="2" spans="1:12" ht="14.45" customHeight="1" x14ac:dyDescent="0.25">
      <c r="A2" s="104" t="s">
        <v>142</v>
      </c>
      <c r="B2" s="82" t="s">
        <v>126</v>
      </c>
      <c r="C2" s="82" t="s">
        <v>127</v>
      </c>
      <c r="D2" s="4">
        <f>8*3</f>
        <v>24</v>
      </c>
      <c r="E2" s="5">
        <f>SUM(H11:H17)</f>
        <v>9</v>
      </c>
      <c r="F2" s="6">
        <f t="shared" ref="F2:F7" si="0">E2/D2*1.2</f>
        <v>0.44999999999999996</v>
      </c>
      <c r="G2" s="5">
        <v>10</v>
      </c>
      <c r="H2" s="83">
        <f t="shared" ref="H2:H7" si="1">G2*F2/100</f>
        <v>4.4999999999999998E-2</v>
      </c>
      <c r="L2" t="s">
        <v>7</v>
      </c>
    </row>
    <row r="3" spans="1:12" ht="14.45" customHeight="1" x14ac:dyDescent="0.25">
      <c r="A3" s="104"/>
      <c r="B3" s="82" t="s">
        <v>128</v>
      </c>
      <c r="C3" s="82" t="s">
        <v>129</v>
      </c>
      <c r="D3" s="4">
        <f>7*3</f>
        <v>21</v>
      </c>
      <c r="E3" s="5">
        <f>SUM(H18:H25)</f>
        <v>0</v>
      </c>
      <c r="F3" s="6">
        <f t="shared" si="0"/>
        <v>0</v>
      </c>
      <c r="G3" s="5">
        <v>20</v>
      </c>
      <c r="H3" s="83">
        <f t="shared" si="1"/>
        <v>0</v>
      </c>
      <c r="L3" t="s">
        <v>9</v>
      </c>
    </row>
    <row r="4" spans="1:12" ht="14.45" customHeight="1" x14ac:dyDescent="0.25">
      <c r="A4" s="104"/>
      <c r="B4" s="82" t="s">
        <v>130</v>
      </c>
      <c r="C4" s="82" t="s">
        <v>10</v>
      </c>
      <c r="D4" s="4">
        <f>11*3</f>
        <v>33</v>
      </c>
      <c r="E4" s="5">
        <f>SUM(H26:H36)</f>
        <v>0</v>
      </c>
      <c r="F4" s="6">
        <f t="shared" si="0"/>
        <v>0</v>
      </c>
      <c r="G4" s="5">
        <v>10</v>
      </c>
      <c r="H4" s="83">
        <f t="shared" si="1"/>
        <v>0</v>
      </c>
      <c r="L4" t="s">
        <v>11</v>
      </c>
    </row>
    <row r="5" spans="1:12" ht="14.45" customHeight="1" x14ac:dyDescent="0.25">
      <c r="A5" s="104"/>
      <c r="B5" s="82" t="s">
        <v>131</v>
      </c>
      <c r="C5" s="82" t="s">
        <v>12</v>
      </c>
      <c r="D5" s="4">
        <f>7*3</f>
        <v>21</v>
      </c>
      <c r="E5" s="5">
        <f>SUM(H37:H43)</f>
        <v>0</v>
      </c>
      <c r="F5" s="6">
        <f t="shared" si="0"/>
        <v>0</v>
      </c>
      <c r="G5" s="5">
        <v>10</v>
      </c>
      <c r="H5" s="83">
        <f t="shared" si="1"/>
        <v>0</v>
      </c>
      <c r="L5" t="s">
        <v>13</v>
      </c>
    </row>
    <row r="6" spans="1:12" x14ac:dyDescent="0.25">
      <c r="A6" s="104"/>
      <c r="B6" s="82" t="s">
        <v>132</v>
      </c>
      <c r="C6" s="82" t="s">
        <v>133</v>
      </c>
      <c r="D6" s="4">
        <f>15*3</f>
        <v>45</v>
      </c>
      <c r="E6" s="7">
        <f>SUM(H44:H58)</f>
        <v>0</v>
      </c>
      <c r="F6" s="6">
        <f t="shared" si="0"/>
        <v>0</v>
      </c>
      <c r="G6" s="5">
        <v>40</v>
      </c>
      <c r="H6" s="83">
        <f t="shared" si="1"/>
        <v>0</v>
      </c>
      <c r="L6" t="s">
        <v>15</v>
      </c>
    </row>
    <row r="7" spans="1:12" ht="15.75" thickBot="1" x14ac:dyDescent="0.3">
      <c r="A7" s="105"/>
      <c r="B7" s="82" t="s">
        <v>134</v>
      </c>
      <c r="C7" s="82" t="s">
        <v>135</v>
      </c>
      <c r="D7" s="4">
        <f>6*3</f>
        <v>18</v>
      </c>
      <c r="E7" s="5">
        <f>SUM(H59:H64)</f>
        <v>0</v>
      </c>
      <c r="F7" s="6">
        <f t="shared" si="0"/>
        <v>0</v>
      </c>
      <c r="G7" s="5">
        <v>10</v>
      </c>
      <c r="H7" s="83">
        <f t="shared" si="1"/>
        <v>0</v>
      </c>
      <c r="L7" t="s">
        <v>17</v>
      </c>
    </row>
    <row r="8" spans="1:12" ht="15.75" thickBot="1" x14ac:dyDescent="0.3">
      <c r="A8" s="50"/>
      <c r="B8" s="50"/>
      <c r="C8" s="50"/>
      <c r="D8" s="78">
        <f>SUM(D2:D7)</f>
        <v>162</v>
      </c>
      <c r="E8" s="12">
        <f>SUM(E2:E7)</f>
        <v>9</v>
      </c>
      <c r="F8" s="11"/>
      <c r="G8" s="76">
        <f>SUM(G2:G7)</f>
        <v>100</v>
      </c>
      <c r="H8" s="79">
        <f>SUM(H2:H7)</f>
        <v>4.4999999999999998E-2</v>
      </c>
      <c r="I8" t="s">
        <v>18</v>
      </c>
      <c r="L8" t="s">
        <v>19</v>
      </c>
    </row>
    <row r="9" spans="1:12" ht="15.75" thickBot="1" x14ac:dyDescent="0.3">
      <c r="A9" s="9"/>
      <c r="B9" s="75"/>
      <c r="C9" s="75"/>
      <c r="D9" s="10"/>
      <c r="E9" s="11"/>
      <c r="F9" s="12"/>
      <c r="G9" s="13"/>
    </row>
    <row r="10" spans="1:12" s="14" customFormat="1" ht="41.25" thickBot="1" x14ac:dyDescent="0.35">
      <c r="A10" s="34" t="s">
        <v>20</v>
      </c>
      <c r="B10" s="120" t="s">
        <v>21</v>
      </c>
      <c r="C10" s="121"/>
      <c r="D10" s="34" t="s">
        <v>22</v>
      </c>
      <c r="E10" s="34" t="s">
        <v>23</v>
      </c>
      <c r="F10" s="34" t="s">
        <v>24</v>
      </c>
      <c r="G10" s="34" t="s">
        <v>25</v>
      </c>
      <c r="H10" s="34" t="s">
        <v>26</v>
      </c>
      <c r="L10" s="34" t="s">
        <v>27</v>
      </c>
    </row>
    <row r="11" spans="1:12" s="18" customFormat="1" ht="27.75" customHeight="1" x14ac:dyDescent="0.25">
      <c r="A11" s="57" t="s">
        <v>28</v>
      </c>
      <c r="B11" s="122" t="s">
        <v>95</v>
      </c>
      <c r="C11" s="123"/>
      <c r="D11" s="15"/>
      <c r="E11" s="15"/>
      <c r="F11" s="15"/>
      <c r="G11" s="16"/>
      <c r="H11" s="17">
        <f t="shared" ref="H11:H64" si="2">(IF(SUM(D11:G11)=1,E11+F11*2+G11*3,0))</f>
        <v>0</v>
      </c>
    </row>
    <row r="12" spans="1:12" s="18" customFormat="1" ht="30.6" customHeight="1" x14ac:dyDescent="0.25">
      <c r="A12" s="57" t="s">
        <v>28</v>
      </c>
      <c r="B12" s="116" t="s">
        <v>102</v>
      </c>
      <c r="C12" s="117"/>
      <c r="D12" s="15"/>
      <c r="E12" s="15"/>
      <c r="F12" s="15"/>
      <c r="G12" s="16"/>
      <c r="H12" s="17">
        <v>3</v>
      </c>
    </row>
    <row r="13" spans="1:12" s="18" customFormat="1" ht="63.6" customHeight="1" x14ac:dyDescent="0.25">
      <c r="A13" s="57" t="s">
        <v>28</v>
      </c>
      <c r="B13" s="116" t="s">
        <v>120</v>
      </c>
      <c r="C13" s="117"/>
      <c r="D13" s="15"/>
      <c r="E13" s="15"/>
      <c r="F13" s="15"/>
      <c r="G13" s="16"/>
      <c r="H13" s="17">
        <v>3</v>
      </c>
      <c r="L13" s="84" t="s">
        <v>147</v>
      </c>
    </row>
    <row r="14" spans="1:12" s="18" customFormat="1" ht="48" customHeight="1" x14ac:dyDescent="0.25">
      <c r="A14" s="57" t="s">
        <v>28</v>
      </c>
      <c r="B14" s="116" t="s">
        <v>123</v>
      </c>
      <c r="C14" s="117"/>
      <c r="D14" s="15"/>
      <c r="E14" s="15"/>
      <c r="F14" s="15"/>
      <c r="G14" s="16"/>
      <c r="H14" s="17">
        <v>3</v>
      </c>
      <c r="L14" s="103" t="s">
        <v>140</v>
      </c>
    </row>
    <row r="15" spans="1:12" s="18" customFormat="1" ht="13.9" customHeight="1" x14ac:dyDescent="0.25">
      <c r="A15" s="58" t="s">
        <v>28</v>
      </c>
      <c r="B15" s="118" t="s">
        <v>32</v>
      </c>
      <c r="C15" s="119"/>
      <c r="D15" s="7"/>
      <c r="E15" s="7"/>
      <c r="F15" s="7"/>
      <c r="G15" s="19"/>
      <c r="H15" s="20">
        <f t="shared" si="2"/>
        <v>0</v>
      </c>
      <c r="L15" s="103"/>
    </row>
    <row r="16" spans="1:12" s="18" customFormat="1" ht="13.9" customHeight="1" x14ac:dyDescent="0.25">
      <c r="A16" s="58" t="s">
        <v>28</v>
      </c>
      <c r="B16" s="118" t="s">
        <v>96</v>
      </c>
      <c r="C16" s="119"/>
      <c r="D16" s="7"/>
      <c r="E16" s="7"/>
      <c r="F16" s="7"/>
      <c r="G16" s="19"/>
      <c r="H16" s="20">
        <f t="shared" si="2"/>
        <v>0</v>
      </c>
      <c r="L16" s="103"/>
    </row>
    <row r="17" spans="1:17" s="18" customFormat="1" ht="15" customHeight="1" x14ac:dyDescent="0.25">
      <c r="A17" s="58" t="s">
        <v>28</v>
      </c>
      <c r="B17" s="118" t="s">
        <v>33</v>
      </c>
      <c r="C17" s="119"/>
      <c r="D17" s="7"/>
      <c r="E17" s="7"/>
      <c r="F17" s="7"/>
      <c r="G17" s="19"/>
      <c r="H17" s="20">
        <f t="shared" si="2"/>
        <v>0</v>
      </c>
      <c r="L17" s="50"/>
      <c r="O17" s="21"/>
      <c r="P17" s="3"/>
      <c r="Q17" s="21"/>
    </row>
    <row r="18" spans="1:17" s="18" customFormat="1" ht="13.9" customHeight="1" x14ac:dyDescent="0.25">
      <c r="A18" s="58" t="s">
        <v>34</v>
      </c>
      <c r="B18" s="118" t="s">
        <v>35</v>
      </c>
      <c r="C18" s="119"/>
      <c r="D18" s="7"/>
      <c r="E18" s="7"/>
      <c r="F18" s="7"/>
      <c r="G18" s="19"/>
      <c r="H18" s="20">
        <f t="shared" si="2"/>
        <v>0</v>
      </c>
      <c r="L18" s="103" t="s">
        <v>139</v>
      </c>
      <c r="O18" s="21"/>
      <c r="Q18" s="3"/>
    </row>
    <row r="19" spans="1:17" s="18" customFormat="1" ht="13.9" customHeight="1" x14ac:dyDescent="0.25">
      <c r="A19" s="58" t="s">
        <v>34</v>
      </c>
      <c r="B19" s="59" t="s">
        <v>91</v>
      </c>
      <c r="C19" s="60"/>
      <c r="D19" s="7"/>
      <c r="E19" s="7"/>
      <c r="F19" s="7"/>
      <c r="G19" s="19"/>
      <c r="H19" s="20">
        <f t="shared" si="2"/>
        <v>0</v>
      </c>
      <c r="L19" s="103"/>
      <c r="O19" s="21"/>
      <c r="Q19" s="3"/>
    </row>
    <row r="20" spans="1:17" s="18" customFormat="1" ht="18.600000000000001" customHeight="1" x14ac:dyDescent="0.25">
      <c r="A20" s="58" t="s">
        <v>34</v>
      </c>
      <c r="B20" s="59" t="s">
        <v>92</v>
      </c>
      <c r="C20" s="60"/>
      <c r="D20" s="7"/>
      <c r="E20" s="7"/>
      <c r="F20" s="7"/>
      <c r="G20" s="19"/>
      <c r="H20" s="20">
        <f t="shared" si="2"/>
        <v>0</v>
      </c>
      <c r="L20" s="103"/>
      <c r="O20" s="21"/>
      <c r="Q20" s="3"/>
    </row>
    <row r="21" spans="1:17" s="18" customFormat="1" ht="34.9" customHeight="1" x14ac:dyDescent="0.25">
      <c r="A21" s="58" t="s">
        <v>34</v>
      </c>
      <c r="B21" s="116" t="s">
        <v>114</v>
      </c>
      <c r="C21" s="117"/>
      <c r="D21" s="7"/>
      <c r="E21" s="7"/>
      <c r="F21" s="7"/>
      <c r="G21" s="19"/>
      <c r="H21" s="20">
        <f t="shared" si="2"/>
        <v>0</v>
      </c>
      <c r="L21" s="50"/>
      <c r="O21" s="21"/>
      <c r="Q21" s="3"/>
    </row>
    <row r="22" spans="1:17" s="18" customFormat="1" ht="33" customHeight="1" x14ac:dyDescent="0.25">
      <c r="A22" s="58" t="s">
        <v>34</v>
      </c>
      <c r="B22" s="116" t="s">
        <v>93</v>
      </c>
      <c r="C22" s="117"/>
      <c r="D22" s="7"/>
      <c r="E22" s="7"/>
      <c r="F22" s="7"/>
      <c r="G22" s="19"/>
      <c r="H22" s="20">
        <f t="shared" si="2"/>
        <v>0</v>
      </c>
      <c r="L22" s="103" t="s">
        <v>138</v>
      </c>
      <c r="O22" s="21"/>
      <c r="Q22" s="3"/>
    </row>
    <row r="23" spans="1:17" s="18" customFormat="1" ht="22.15" customHeight="1" x14ac:dyDescent="0.25">
      <c r="A23" s="58" t="s">
        <v>34</v>
      </c>
      <c r="B23" s="116" t="s">
        <v>94</v>
      </c>
      <c r="C23" s="117"/>
      <c r="D23" s="7"/>
      <c r="E23" s="7"/>
      <c r="F23" s="7"/>
      <c r="G23" s="19"/>
      <c r="H23" s="20">
        <f t="shared" si="2"/>
        <v>0</v>
      </c>
      <c r="L23" s="103"/>
      <c r="O23" s="21"/>
      <c r="Q23" s="3"/>
    </row>
    <row r="24" spans="1:17" x14ac:dyDescent="0.25">
      <c r="A24" s="56" t="s">
        <v>34</v>
      </c>
      <c r="B24" s="108" t="s">
        <v>36</v>
      </c>
      <c r="C24" s="109"/>
      <c r="D24" s="7"/>
      <c r="E24" s="7"/>
      <c r="F24" s="7"/>
      <c r="G24" s="19"/>
      <c r="H24" s="20">
        <f t="shared" si="2"/>
        <v>0</v>
      </c>
      <c r="L24" s="103"/>
      <c r="P24"/>
    </row>
    <row r="25" spans="1:17" x14ac:dyDescent="0.25">
      <c r="A25" s="56" t="s">
        <v>34</v>
      </c>
      <c r="B25" s="106" t="s">
        <v>37</v>
      </c>
      <c r="C25" s="107"/>
      <c r="D25" s="7"/>
      <c r="E25" s="7"/>
      <c r="F25" s="7"/>
      <c r="G25" s="19"/>
      <c r="H25" s="20">
        <f t="shared" si="2"/>
        <v>0</v>
      </c>
      <c r="P25"/>
    </row>
    <row r="26" spans="1:17" x14ac:dyDescent="0.25">
      <c r="A26" s="56" t="s">
        <v>38</v>
      </c>
      <c r="B26" s="106" t="s">
        <v>39</v>
      </c>
      <c r="C26" s="107"/>
      <c r="D26" s="7"/>
      <c r="E26" s="7"/>
      <c r="F26" s="7"/>
      <c r="G26" s="19"/>
      <c r="H26" s="20">
        <f t="shared" si="2"/>
        <v>0</v>
      </c>
      <c r="P26"/>
    </row>
    <row r="27" spans="1:17" x14ac:dyDescent="0.25">
      <c r="A27" s="56" t="s">
        <v>38</v>
      </c>
      <c r="B27" s="106" t="s">
        <v>144</v>
      </c>
      <c r="C27" s="107"/>
      <c r="D27" s="7"/>
      <c r="E27" s="7"/>
      <c r="F27" s="7"/>
      <c r="G27" s="19"/>
      <c r="H27" s="20">
        <f t="shared" si="2"/>
        <v>0</v>
      </c>
      <c r="P27"/>
    </row>
    <row r="28" spans="1:17" x14ac:dyDescent="0.25">
      <c r="A28" s="56" t="s">
        <v>38</v>
      </c>
      <c r="B28" s="106" t="s">
        <v>143</v>
      </c>
      <c r="C28" s="107"/>
      <c r="D28" s="7"/>
      <c r="E28" s="7"/>
      <c r="F28" s="7"/>
      <c r="G28" s="19"/>
      <c r="H28" s="20">
        <f t="shared" si="2"/>
        <v>0</v>
      </c>
      <c r="P28"/>
    </row>
    <row r="29" spans="1:17" x14ac:dyDescent="0.25">
      <c r="A29" s="56" t="s">
        <v>38</v>
      </c>
      <c r="B29" s="106" t="s">
        <v>145</v>
      </c>
      <c r="C29" s="107"/>
      <c r="D29" s="7"/>
      <c r="E29" s="7"/>
      <c r="F29" s="7"/>
      <c r="G29" s="19"/>
      <c r="H29" s="20">
        <f t="shared" si="2"/>
        <v>0</v>
      </c>
      <c r="P29"/>
    </row>
    <row r="30" spans="1:17" x14ac:dyDescent="0.25">
      <c r="A30" s="56" t="s">
        <v>38</v>
      </c>
      <c r="B30" s="106" t="s">
        <v>40</v>
      </c>
      <c r="C30" s="107"/>
      <c r="D30" s="7"/>
      <c r="E30" s="7"/>
      <c r="F30" s="7"/>
      <c r="G30" s="19"/>
      <c r="H30" s="20">
        <f t="shared" si="2"/>
        <v>0</v>
      </c>
      <c r="P30"/>
    </row>
    <row r="31" spans="1:17" x14ac:dyDescent="0.25">
      <c r="A31" s="56" t="s">
        <v>38</v>
      </c>
      <c r="B31" s="106" t="s">
        <v>41</v>
      </c>
      <c r="C31" s="107"/>
      <c r="D31" s="7"/>
      <c r="E31" s="7"/>
      <c r="F31" s="7"/>
      <c r="G31" s="19"/>
      <c r="H31" s="20">
        <f t="shared" si="2"/>
        <v>0</v>
      </c>
      <c r="P31"/>
    </row>
    <row r="32" spans="1:17" x14ac:dyDescent="0.25">
      <c r="A32" s="56" t="s">
        <v>38</v>
      </c>
      <c r="B32" s="106" t="s">
        <v>42</v>
      </c>
      <c r="C32" s="107"/>
      <c r="D32" s="7"/>
      <c r="E32" s="7"/>
      <c r="F32" s="7"/>
      <c r="G32" s="19"/>
      <c r="H32" s="20">
        <f t="shared" si="2"/>
        <v>0</v>
      </c>
      <c r="P32"/>
    </row>
    <row r="33" spans="1:16" x14ac:dyDescent="0.25">
      <c r="A33" s="56" t="s">
        <v>38</v>
      </c>
      <c r="B33" s="106" t="s">
        <v>43</v>
      </c>
      <c r="C33" s="107"/>
      <c r="D33" s="7"/>
      <c r="E33" s="7"/>
      <c r="F33" s="7"/>
      <c r="G33" s="19"/>
      <c r="H33" s="20">
        <f t="shared" si="2"/>
        <v>0</v>
      </c>
      <c r="P33"/>
    </row>
    <row r="34" spans="1:16" ht="18" customHeight="1" x14ac:dyDescent="0.25">
      <c r="A34" s="56" t="s">
        <v>38</v>
      </c>
      <c r="B34" s="108" t="s">
        <v>44</v>
      </c>
      <c r="C34" s="109"/>
      <c r="D34" s="7"/>
      <c r="E34" s="7"/>
      <c r="F34" s="7"/>
      <c r="G34" s="19"/>
      <c r="H34" s="20">
        <f t="shared" si="2"/>
        <v>0</v>
      </c>
      <c r="P34"/>
    </row>
    <row r="35" spans="1:16" x14ac:dyDescent="0.25">
      <c r="A35" s="56" t="s">
        <v>38</v>
      </c>
      <c r="B35" s="106" t="s">
        <v>45</v>
      </c>
      <c r="C35" s="107"/>
      <c r="D35" s="7"/>
      <c r="E35" s="7"/>
      <c r="F35" s="7"/>
      <c r="G35" s="19"/>
      <c r="H35" s="20">
        <f t="shared" si="2"/>
        <v>0</v>
      </c>
      <c r="P35"/>
    </row>
    <row r="36" spans="1:16" ht="18" customHeight="1" x14ac:dyDescent="0.25">
      <c r="A36" s="56" t="s">
        <v>38</v>
      </c>
      <c r="B36" s="108" t="s">
        <v>46</v>
      </c>
      <c r="C36" s="109"/>
      <c r="D36" s="7"/>
      <c r="E36" s="7"/>
      <c r="F36" s="7"/>
      <c r="G36" s="19"/>
      <c r="H36" s="20">
        <f t="shared" si="2"/>
        <v>0</v>
      </c>
      <c r="P36"/>
    </row>
    <row r="37" spans="1:16" x14ac:dyDescent="0.25">
      <c r="A37" s="56" t="s">
        <v>47</v>
      </c>
      <c r="B37" s="106" t="s">
        <v>86</v>
      </c>
      <c r="C37" s="107"/>
      <c r="D37" s="7"/>
      <c r="E37" s="7"/>
      <c r="F37" s="7"/>
      <c r="G37" s="19"/>
      <c r="H37" s="20">
        <f t="shared" si="2"/>
        <v>0</v>
      </c>
      <c r="P37"/>
    </row>
    <row r="38" spans="1:16" x14ac:dyDescent="0.25">
      <c r="A38" s="56" t="s">
        <v>47</v>
      </c>
      <c r="B38" s="106" t="s">
        <v>100</v>
      </c>
      <c r="C38" s="107"/>
      <c r="D38" s="7"/>
      <c r="E38" s="7"/>
      <c r="F38" s="7"/>
      <c r="G38" s="19"/>
      <c r="H38" s="20">
        <f t="shared" si="2"/>
        <v>0</v>
      </c>
      <c r="P38"/>
    </row>
    <row r="39" spans="1:16" x14ac:dyDescent="0.25">
      <c r="A39" s="56" t="s">
        <v>47</v>
      </c>
      <c r="B39" s="61" t="s">
        <v>106</v>
      </c>
      <c r="C39" s="62"/>
      <c r="D39" s="7"/>
      <c r="E39" s="7"/>
      <c r="F39" s="7"/>
      <c r="G39" s="19"/>
      <c r="H39" s="20">
        <f t="shared" si="2"/>
        <v>0</v>
      </c>
      <c r="P39"/>
    </row>
    <row r="40" spans="1:16" ht="15.6" customHeight="1" x14ac:dyDescent="0.25">
      <c r="A40" s="56" t="s">
        <v>47</v>
      </c>
      <c r="B40" s="108" t="s">
        <v>101</v>
      </c>
      <c r="C40" s="109"/>
      <c r="D40" s="7"/>
      <c r="E40" s="7"/>
      <c r="F40" s="7"/>
      <c r="G40" s="19"/>
      <c r="H40" s="20">
        <f t="shared" si="2"/>
        <v>0</v>
      </c>
      <c r="P40"/>
    </row>
    <row r="41" spans="1:16" x14ac:dyDescent="0.25">
      <c r="A41" s="56" t="s">
        <v>47</v>
      </c>
      <c r="B41" s="106" t="s">
        <v>48</v>
      </c>
      <c r="C41" s="107"/>
      <c r="D41" s="7"/>
      <c r="E41" s="7"/>
      <c r="F41" s="7"/>
      <c r="G41" s="19"/>
      <c r="H41" s="20">
        <f t="shared" si="2"/>
        <v>0</v>
      </c>
      <c r="P41"/>
    </row>
    <row r="42" spans="1:16" x14ac:dyDescent="0.25">
      <c r="A42" s="56" t="s">
        <v>47</v>
      </c>
      <c r="B42" s="106" t="s">
        <v>49</v>
      </c>
      <c r="C42" s="107"/>
      <c r="D42" s="7"/>
      <c r="E42" s="7"/>
      <c r="F42" s="7"/>
      <c r="G42" s="19"/>
      <c r="H42" s="20">
        <f t="shared" si="2"/>
        <v>0</v>
      </c>
      <c r="P42"/>
    </row>
    <row r="43" spans="1:16" x14ac:dyDescent="0.25">
      <c r="A43" s="56" t="s">
        <v>47</v>
      </c>
      <c r="B43" s="106" t="s">
        <v>50</v>
      </c>
      <c r="C43" s="107"/>
      <c r="D43" s="7"/>
      <c r="E43" s="7"/>
      <c r="F43" s="7"/>
      <c r="G43" s="19"/>
      <c r="H43" s="20">
        <f t="shared" si="2"/>
        <v>0</v>
      </c>
      <c r="P43"/>
    </row>
    <row r="44" spans="1:16" x14ac:dyDescent="0.25">
      <c r="A44" s="56" t="s">
        <v>51</v>
      </c>
      <c r="B44" s="106" t="s">
        <v>52</v>
      </c>
      <c r="C44" s="107"/>
      <c r="D44" s="7"/>
      <c r="E44" s="7"/>
      <c r="F44" s="7"/>
      <c r="G44" s="19"/>
      <c r="H44" s="20">
        <f t="shared" si="2"/>
        <v>0</v>
      </c>
      <c r="P44"/>
    </row>
    <row r="45" spans="1:16" x14ac:dyDescent="0.25">
      <c r="A45" s="56" t="s">
        <v>51</v>
      </c>
      <c r="B45" s="106" t="s">
        <v>53</v>
      </c>
      <c r="C45" s="107"/>
      <c r="D45" s="7"/>
      <c r="E45" s="7"/>
      <c r="F45" s="7"/>
      <c r="G45" s="19"/>
      <c r="H45" s="20">
        <f t="shared" si="2"/>
        <v>0</v>
      </c>
      <c r="P45"/>
    </row>
    <row r="46" spans="1:16" ht="29.45" customHeight="1" x14ac:dyDescent="0.25">
      <c r="A46" s="56" t="s">
        <v>51</v>
      </c>
      <c r="B46" s="108" t="s">
        <v>109</v>
      </c>
      <c r="C46" s="109"/>
      <c r="D46" s="7"/>
      <c r="E46" s="7"/>
      <c r="F46" s="7"/>
      <c r="G46" s="19"/>
      <c r="H46" s="20">
        <f t="shared" si="2"/>
        <v>0</v>
      </c>
      <c r="P46"/>
    </row>
    <row r="47" spans="1:16" x14ac:dyDescent="0.25">
      <c r="A47" s="56" t="s">
        <v>51</v>
      </c>
      <c r="B47" s="106" t="s">
        <v>54</v>
      </c>
      <c r="C47" s="107"/>
      <c r="D47" s="7"/>
      <c r="E47" s="7"/>
      <c r="F47" s="7"/>
      <c r="G47" s="19"/>
      <c r="H47" s="20">
        <f t="shared" si="2"/>
        <v>0</v>
      </c>
      <c r="P47"/>
    </row>
    <row r="48" spans="1:16" x14ac:dyDescent="0.25">
      <c r="A48" s="56" t="s">
        <v>51</v>
      </c>
      <c r="B48" s="106" t="s">
        <v>55</v>
      </c>
      <c r="C48" s="107"/>
      <c r="D48" s="7"/>
      <c r="E48" s="7"/>
      <c r="F48" s="7"/>
      <c r="G48" s="19"/>
      <c r="H48" s="20">
        <f t="shared" si="2"/>
        <v>0</v>
      </c>
      <c r="P48"/>
    </row>
    <row r="49" spans="1:16" ht="21.6" customHeight="1" x14ac:dyDescent="0.25">
      <c r="A49" s="56" t="s">
        <v>98</v>
      </c>
      <c r="B49" s="110" t="s">
        <v>99</v>
      </c>
      <c r="C49" s="111"/>
      <c r="D49" s="7"/>
      <c r="E49" s="7"/>
      <c r="F49" s="7"/>
      <c r="G49" s="19"/>
      <c r="H49" s="20">
        <f t="shared" si="2"/>
        <v>0</v>
      </c>
      <c r="P49"/>
    </row>
    <row r="50" spans="1:16" x14ac:dyDescent="0.25">
      <c r="A50" s="56" t="s">
        <v>51</v>
      </c>
      <c r="B50" s="106" t="s">
        <v>56</v>
      </c>
      <c r="C50" s="107"/>
      <c r="D50" s="7"/>
      <c r="E50" s="7"/>
      <c r="F50" s="7"/>
      <c r="G50" s="19"/>
      <c r="H50" s="20">
        <f t="shared" si="2"/>
        <v>0</v>
      </c>
      <c r="P50"/>
    </row>
    <row r="51" spans="1:16" x14ac:dyDescent="0.25">
      <c r="A51" s="56" t="s">
        <v>51</v>
      </c>
      <c r="B51" s="106" t="s">
        <v>112</v>
      </c>
      <c r="C51" s="107"/>
      <c r="D51" s="7"/>
      <c r="E51" s="7"/>
      <c r="F51" s="7"/>
      <c r="G51" s="19"/>
      <c r="H51" s="20">
        <f t="shared" si="2"/>
        <v>0</v>
      </c>
      <c r="P51"/>
    </row>
    <row r="52" spans="1:16" x14ac:dyDescent="0.25">
      <c r="A52" s="56" t="s">
        <v>51</v>
      </c>
      <c r="B52" s="106" t="s">
        <v>57</v>
      </c>
      <c r="C52" s="107"/>
      <c r="D52" s="7"/>
      <c r="E52" s="7"/>
      <c r="F52" s="7"/>
      <c r="G52" s="19"/>
      <c r="H52" s="20">
        <f t="shared" si="2"/>
        <v>0</v>
      </c>
      <c r="P52"/>
    </row>
    <row r="53" spans="1:16" x14ac:dyDescent="0.25">
      <c r="A53" s="56" t="s">
        <v>51</v>
      </c>
      <c r="B53" s="106" t="s">
        <v>58</v>
      </c>
      <c r="C53" s="107"/>
      <c r="D53" s="7"/>
      <c r="E53" s="7"/>
      <c r="F53" s="7"/>
      <c r="G53" s="19"/>
      <c r="H53" s="20">
        <f t="shared" si="2"/>
        <v>0</v>
      </c>
      <c r="P53"/>
    </row>
    <row r="54" spans="1:16" x14ac:dyDescent="0.25">
      <c r="A54" s="56" t="s">
        <v>51</v>
      </c>
      <c r="B54" s="106" t="s">
        <v>59</v>
      </c>
      <c r="C54" s="107"/>
      <c r="D54" s="7"/>
      <c r="E54" s="7"/>
      <c r="F54" s="7"/>
      <c r="G54" s="19"/>
      <c r="H54" s="20">
        <f t="shared" si="2"/>
        <v>0</v>
      </c>
      <c r="P54"/>
    </row>
    <row r="55" spans="1:16" ht="36" customHeight="1" x14ac:dyDescent="0.25">
      <c r="A55" s="56" t="s">
        <v>51</v>
      </c>
      <c r="B55" s="108" t="s">
        <v>121</v>
      </c>
      <c r="C55" s="109"/>
      <c r="D55" s="7"/>
      <c r="E55" s="7"/>
      <c r="F55" s="7"/>
      <c r="G55" s="19"/>
      <c r="H55" s="20">
        <f t="shared" si="2"/>
        <v>0</v>
      </c>
      <c r="P55"/>
    </row>
    <row r="56" spans="1:16" x14ac:dyDescent="0.25">
      <c r="A56" s="56" t="s">
        <v>51</v>
      </c>
      <c r="B56" s="106" t="s">
        <v>60</v>
      </c>
      <c r="C56" s="107"/>
      <c r="D56" s="7"/>
      <c r="E56" s="7"/>
      <c r="F56" s="7"/>
      <c r="G56" s="19"/>
      <c r="H56" s="20">
        <f t="shared" si="2"/>
        <v>0</v>
      </c>
      <c r="P56"/>
    </row>
    <row r="57" spans="1:16" x14ac:dyDescent="0.25">
      <c r="A57" s="56" t="s">
        <v>51</v>
      </c>
      <c r="B57" s="106" t="s">
        <v>110</v>
      </c>
      <c r="C57" s="107"/>
      <c r="D57" s="7"/>
      <c r="E57" s="7"/>
      <c r="F57" s="7"/>
      <c r="G57" s="19"/>
      <c r="H57" s="20">
        <f t="shared" si="2"/>
        <v>0</v>
      </c>
      <c r="P57"/>
    </row>
    <row r="58" spans="1:16" ht="19.149999999999999" customHeight="1" x14ac:dyDescent="0.25">
      <c r="A58" s="56" t="s">
        <v>51</v>
      </c>
      <c r="B58" s="108" t="s">
        <v>61</v>
      </c>
      <c r="C58" s="109"/>
      <c r="D58" s="7"/>
      <c r="E58" s="7"/>
      <c r="F58" s="7"/>
      <c r="G58" s="19"/>
      <c r="H58" s="20">
        <f t="shared" si="2"/>
        <v>0</v>
      </c>
      <c r="P58"/>
    </row>
    <row r="59" spans="1:16" x14ac:dyDescent="0.25">
      <c r="A59" s="56" t="s">
        <v>62</v>
      </c>
      <c r="B59" s="106" t="s">
        <v>63</v>
      </c>
      <c r="C59" s="107"/>
      <c r="D59" s="7"/>
      <c r="E59" s="7"/>
      <c r="F59" s="7"/>
      <c r="G59" s="19"/>
      <c r="H59" s="20">
        <f t="shared" si="2"/>
        <v>0</v>
      </c>
      <c r="P59"/>
    </row>
    <row r="60" spans="1:16" x14ac:dyDescent="0.25">
      <c r="A60" s="56" t="s">
        <v>62</v>
      </c>
      <c r="B60" s="106" t="s">
        <v>64</v>
      </c>
      <c r="C60" s="107"/>
      <c r="D60" s="7"/>
      <c r="E60" s="7"/>
      <c r="F60" s="7"/>
      <c r="G60" s="19"/>
      <c r="H60" s="20">
        <f t="shared" si="2"/>
        <v>0</v>
      </c>
      <c r="P60"/>
    </row>
    <row r="61" spans="1:16" x14ac:dyDescent="0.25">
      <c r="A61" s="56" t="s">
        <v>62</v>
      </c>
      <c r="B61" s="106" t="s">
        <v>65</v>
      </c>
      <c r="C61" s="107"/>
      <c r="D61" s="7"/>
      <c r="E61" s="7"/>
      <c r="F61" s="7"/>
      <c r="G61" s="19"/>
      <c r="H61" s="20">
        <f t="shared" si="2"/>
        <v>0</v>
      </c>
      <c r="P61"/>
    </row>
    <row r="62" spans="1:16" ht="21" customHeight="1" x14ac:dyDescent="0.25">
      <c r="A62" s="56" t="s">
        <v>62</v>
      </c>
      <c r="B62" s="108" t="s">
        <v>115</v>
      </c>
      <c r="C62" s="109"/>
      <c r="D62" s="7"/>
      <c r="E62" s="7"/>
      <c r="F62" s="7"/>
      <c r="G62" s="19"/>
      <c r="H62" s="20">
        <f t="shared" si="2"/>
        <v>0</v>
      </c>
      <c r="P62"/>
    </row>
    <row r="63" spans="1:16" ht="27.6" customHeight="1" thickBot="1" x14ac:dyDescent="0.3">
      <c r="A63" s="63" t="s">
        <v>62</v>
      </c>
      <c r="B63" s="114" t="s">
        <v>141</v>
      </c>
      <c r="C63" s="115"/>
      <c r="D63" s="64"/>
      <c r="E63" s="64"/>
      <c r="F63" s="64"/>
      <c r="G63" s="65"/>
      <c r="H63" s="66">
        <f t="shared" si="2"/>
        <v>0</v>
      </c>
      <c r="P63"/>
    </row>
    <row r="64" spans="1:16" ht="15.75" thickBot="1" x14ac:dyDescent="0.3">
      <c r="A64" s="63" t="s">
        <v>62</v>
      </c>
      <c r="B64" s="112" t="s">
        <v>67</v>
      </c>
      <c r="C64" s="113"/>
      <c r="D64" s="8"/>
      <c r="E64" s="8"/>
      <c r="F64" s="8"/>
      <c r="G64" s="22"/>
      <c r="H64" s="23">
        <f t="shared" si="2"/>
        <v>0</v>
      </c>
      <c r="P64"/>
    </row>
    <row r="65" spans="4:7" x14ac:dyDescent="0.25">
      <c r="D65" s="18"/>
      <c r="E65" s="18"/>
      <c r="F65" s="18"/>
      <c r="G65" s="18"/>
    </row>
  </sheetData>
  <mergeCells count="56">
    <mergeCell ref="B17:C17"/>
    <mergeCell ref="B18:C18"/>
    <mergeCell ref="B12:C12"/>
    <mergeCell ref="B13:C13"/>
    <mergeCell ref="B10:C10"/>
    <mergeCell ref="B11:C11"/>
    <mergeCell ref="B15:C15"/>
    <mergeCell ref="B16:C16"/>
    <mergeCell ref="B14:C14"/>
    <mergeCell ref="B30:C30"/>
    <mergeCell ref="B24:C24"/>
    <mergeCell ref="B25:C25"/>
    <mergeCell ref="B26:C26"/>
    <mergeCell ref="B27:C27"/>
    <mergeCell ref="B28:C28"/>
    <mergeCell ref="B29:C29"/>
    <mergeCell ref="B21:C21"/>
    <mergeCell ref="B22:C22"/>
    <mergeCell ref="B23:C23"/>
    <mergeCell ref="B54:C54"/>
    <mergeCell ref="B43:C43"/>
    <mergeCell ref="B31:C31"/>
    <mergeCell ref="B32:C32"/>
    <mergeCell ref="B33:C33"/>
    <mergeCell ref="B34:C34"/>
    <mergeCell ref="B35:C35"/>
    <mergeCell ref="B36:C36"/>
    <mergeCell ref="B37:C37"/>
    <mergeCell ref="B38:C38"/>
    <mergeCell ref="B40:C40"/>
    <mergeCell ref="B41:C41"/>
    <mergeCell ref="B42:C42"/>
    <mergeCell ref="B64:C64"/>
    <mergeCell ref="B57:C57"/>
    <mergeCell ref="B58:C58"/>
    <mergeCell ref="B59:C59"/>
    <mergeCell ref="B60:C60"/>
    <mergeCell ref="B61:C61"/>
    <mergeCell ref="B62:C62"/>
    <mergeCell ref="B63:C63"/>
    <mergeCell ref="L22:L24"/>
    <mergeCell ref="A2:A7"/>
    <mergeCell ref="L18:L20"/>
    <mergeCell ref="L14:L16"/>
    <mergeCell ref="B56:C56"/>
    <mergeCell ref="B44:C44"/>
    <mergeCell ref="B45:C45"/>
    <mergeCell ref="B46:C46"/>
    <mergeCell ref="B47:C47"/>
    <mergeCell ref="B49:C49"/>
    <mergeCell ref="B51:C51"/>
    <mergeCell ref="B52:C52"/>
    <mergeCell ref="B53:C53"/>
    <mergeCell ref="B55:C55"/>
    <mergeCell ref="B48:C48"/>
    <mergeCell ref="B50:C50"/>
  </mergeCells>
  <hyperlinks>
    <hyperlink ref="B49:C49" r:id="rId1" display="יש תיאור טבלת כתובות יחוס מבוא/מוצא של כתובות הבקר והרכיבים"/>
    <hyperlink ref="B2" r:id="rId2" display="http://yeda.amalnet.k12.il/EngineeringSystem/ProjectsRightMenu/Projects_5/Techen/%D7%A9%D7%9C%D7%91+%D7%A8%D7%90%D7%A9%D7%95%D7%9F/?myId=1005-1001-9"/>
    <hyperlink ref="C2" r:id="rId3" display="https://drive.google.com/file/d/0By56c_bu5sIWeXBJTDZCMUNqRFU/view?usp=drive_web"/>
    <hyperlink ref="B3" r:id="rId4" display="http://yeda.amalnet.k12.il/EngineeringSystem/ProjectsRightMenu/Projects_5/Techen/%D7%A9%D7%9C%D7%91+%D7%A9%D7%A0%D7%99/?myId=1005-1001-10"/>
    <hyperlink ref="C3" r:id="rId5" display="https://drive.google.com/file/d/0By56c_bu5sIWRXNNZ1oyZW5XSDA/view?usp=drive_web"/>
  </hyperlinks>
  <pageMargins left="0.7" right="0.7" top="0.75" bottom="0.75" header="0.3" footer="0.3"/>
  <pageSetup paperSize="9" orientation="portrait" verticalDpi="0" r:id="rId6"/>
  <ignoredErrors>
    <ignoredError sqref="D4" formula="1"/>
  </ignoredErrors>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rightToLeft="1" topLeftCell="A16" zoomScaleNormal="100" workbookViewId="0">
      <selection activeCell="J11" sqref="J11"/>
    </sheetView>
  </sheetViews>
  <sheetFormatPr defaultRowHeight="15" x14ac:dyDescent="0.25"/>
  <cols>
    <col min="1" max="1" width="22.85546875" customWidth="1"/>
    <col min="2" max="2" width="111.7109375" customWidth="1"/>
  </cols>
  <sheetData>
    <row r="1" spans="1:15" ht="15.75" x14ac:dyDescent="0.25">
      <c r="A1" s="124" t="s">
        <v>87</v>
      </c>
      <c r="B1" s="125"/>
      <c r="C1" s="125"/>
      <c r="D1" s="125"/>
      <c r="E1" s="125"/>
      <c r="F1" s="125"/>
      <c r="G1" s="126"/>
      <c r="H1" s="39"/>
      <c r="I1" s="39"/>
      <c r="J1" s="39"/>
      <c r="M1" s="1"/>
      <c r="N1" s="2"/>
      <c r="O1" s="3"/>
    </row>
    <row r="2" spans="1:15" ht="13.9" customHeight="1" x14ac:dyDescent="0.25">
      <c r="A2" s="127" t="s">
        <v>88</v>
      </c>
      <c r="B2" s="128"/>
      <c r="C2" s="128"/>
      <c r="D2" s="128"/>
      <c r="E2" s="128"/>
      <c r="F2" s="128"/>
      <c r="G2" s="129"/>
      <c r="H2" s="38"/>
      <c r="I2" s="38"/>
      <c r="J2" s="38"/>
      <c r="M2" s="1"/>
      <c r="N2" s="2"/>
      <c r="O2" s="3"/>
    </row>
    <row r="3" spans="1:15" x14ac:dyDescent="0.25">
      <c r="A3" s="127"/>
      <c r="B3" s="128"/>
      <c r="C3" s="128"/>
      <c r="D3" s="128"/>
      <c r="E3" s="128"/>
      <c r="F3" s="128"/>
      <c r="G3" s="129"/>
      <c r="H3" s="38"/>
      <c r="I3" s="38"/>
      <c r="J3" s="38"/>
      <c r="M3" s="1"/>
      <c r="N3" s="2"/>
      <c r="O3" s="3"/>
    </row>
    <row r="4" spans="1:15" x14ac:dyDescent="0.25">
      <c r="A4" s="127"/>
      <c r="B4" s="128"/>
      <c r="C4" s="128"/>
      <c r="D4" s="128"/>
      <c r="E4" s="128"/>
      <c r="F4" s="128"/>
      <c r="G4" s="129"/>
      <c r="H4" s="38"/>
      <c r="I4" s="38"/>
      <c r="J4" s="38"/>
      <c r="M4" s="1"/>
      <c r="N4" s="2"/>
      <c r="O4" s="3"/>
    </row>
    <row r="5" spans="1:15" x14ac:dyDescent="0.25">
      <c r="A5" s="127"/>
      <c r="B5" s="128"/>
      <c r="C5" s="128"/>
      <c r="D5" s="128"/>
      <c r="E5" s="128"/>
      <c r="F5" s="128"/>
      <c r="G5" s="129"/>
      <c r="H5" s="38"/>
      <c r="I5" s="38"/>
      <c r="J5" s="38"/>
      <c r="M5" s="1"/>
      <c r="N5" s="2"/>
      <c r="O5" s="3"/>
    </row>
    <row r="6" spans="1:15" ht="15.75" thickBot="1" x14ac:dyDescent="0.3">
      <c r="A6" s="130"/>
      <c r="B6" s="131"/>
      <c r="C6" s="131"/>
      <c r="D6" s="131"/>
      <c r="E6" s="131"/>
      <c r="F6" s="131"/>
      <c r="G6" s="132"/>
      <c r="H6" s="38"/>
      <c r="I6" s="38"/>
      <c r="J6" s="38"/>
      <c r="M6" s="1"/>
      <c r="N6" s="2"/>
      <c r="O6" s="3"/>
    </row>
    <row r="7" spans="1:15" ht="7.15" customHeight="1" x14ac:dyDescent="0.25">
      <c r="A7" s="31"/>
      <c r="B7" s="31"/>
      <c r="C7" s="31"/>
      <c r="D7" s="31"/>
      <c r="E7" s="31"/>
      <c r="F7" s="31"/>
      <c r="G7" s="31"/>
      <c r="H7" s="35"/>
      <c r="I7" s="36"/>
      <c r="M7" s="1"/>
      <c r="N7" s="2"/>
      <c r="O7" s="3"/>
    </row>
    <row r="8" spans="1:15" ht="41.25" thickBot="1" x14ac:dyDescent="0.35">
      <c r="A8" s="29" t="s">
        <v>69</v>
      </c>
      <c r="B8" s="29" t="s">
        <v>21</v>
      </c>
      <c r="C8" s="29" t="s">
        <v>22</v>
      </c>
      <c r="D8" s="29" t="s">
        <v>23</v>
      </c>
      <c r="E8" s="29" t="s">
        <v>24</v>
      </c>
      <c r="F8" s="29" t="s">
        <v>25</v>
      </c>
      <c r="G8" s="29" t="s">
        <v>26</v>
      </c>
    </row>
    <row r="9" spans="1:15" x14ac:dyDescent="0.25">
      <c r="A9" s="55" t="s">
        <v>6</v>
      </c>
      <c r="B9" s="51" t="s">
        <v>95</v>
      </c>
      <c r="C9" s="7"/>
      <c r="D9" s="7"/>
      <c r="E9" s="7"/>
      <c r="F9" s="7">
        <v>1</v>
      </c>
      <c r="G9" s="25">
        <f t="shared" ref="G9:G16" si="0">(IF(SUM(C9:F9)=1,D9*1+E9*2+F9*3,0))</f>
        <v>3</v>
      </c>
    </row>
    <row r="10" spans="1:15" x14ac:dyDescent="0.25">
      <c r="A10" s="55" t="s">
        <v>6</v>
      </c>
      <c r="B10" s="52" t="s">
        <v>103</v>
      </c>
      <c r="C10" s="7"/>
      <c r="D10" s="7"/>
      <c r="E10" s="7"/>
      <c r="F10" s="7">
        <v>1</v>
      </c>
      <c r="G10" s="25">
        <f t="shared" si="0"/>
        <v>3</v>
      </c>
    </row>
    <row r="11" spans="1:15" ht="46.5" customHeight="1" x14ac:dyDescent="0.25">
      <c r="A11" s="55" t="s">
        <v>6</v>
      </c>
      <c r="B11" s="52" t="s">
        <v>119</v>
      </c>
      <c r="C11" s="7"/>
      <c r="D11" s="7"/>
      <c r="E11" s="7"/>
      <c r="F11" s="7">
        <v>1</v>
      </c>
      <c r="G11" s="25">
        <f t="shared" si="0"/>
        <v>3</v>
      </c>
    </row>
    <row r="12" spans="1:15" ht="30" customHeight="1" x14ac:dyDescent="0.25">
      <c r="A12" s="55" t="s">
        <v>6</v>
      </c>
      <c r="B12" s="52" t="s">
        <v>122</v>
      </c>
      <c r="C12" s="7"/>
      <c r="D12" s="7"/>
      <c r="E12" s="7"/>
      <c r="F12" s="7">
        <v>1</v>
      </c>
      <c r="G12" s="25">
        <f t="shared" si="0"/>
        <v>3</v>
      </c>
    </row>
    <row r="13" spans="1:15" x14ac:dyDescent="0.25">
      <c r="A13" s="55" t="s">
        <v>8</v>
      </c>
      <c r="B13" s="53" t="s">
        <v>97</v>
      </c>
      <c r="C13" s="7"/>
      <c r="D13" s="24"/>
      <c r="E13" s="24"/>
      <c r="F13" s="7">
        <v>1</v>
      </c>
      <c r="G13" s="25">
        <f t="shared" si="0"/>
        <v>3</v>
      </c>
      <c r="M13" s="1"/>
      <c r="N13" s="2"/>
      <c r="O13" s="3"/>
    </row>
    <row r="14" spans="1:15" ht="34.5" customHeight="1" x14ac:dyDescent="0.25">
      <c r="A14" s="55" t="s">
        <v>8</v>
      </c>
      <c r="B14" s="52" t="s">
        <v>114</v>
      </c>
      <c r="C14" s="7"/>
      <c r="D14" s="7"/>
      <c r="E14" s="7"/>
      <c r="F14" s="7">
        <v>1</v>
      </c>
      <c r="G14" s="25">
        <f t="shared" si="0"/>
        <v>3</v>
      </c>
    </row>
    <row r="15" spans="1:15" ht="19.5" customHeight="1" x14ac:dyDescent="0.25">
      <c r="A15" s="55" t="s">
        <v>8</v>
      </c>
      <c r="B15" s="54" t="s">
        <v>93</v>
      </c>
      <c r="C15" s="7"/>
      <c r="D15" s="24"/>
      <c r="E15" s="24"/>
      <c r="F15" s="7">
        <v>1</v>
      </c>
      <c r="G15" s="25">
        <f t="shared" si="0"/>
        <v>3</v>
      </c>
    </row>
    <row r="16" spans="1:15" x14ac:dyDescent="0.25">
      <c r="A16" s="55" t="s">
        <v>8</v>
      </c>
      <c r="B16" s="52" t="s">
        <v>104</v>
      </c>
      <c r="C16" s="7"/>
      <c r="D16" s="24"/>
      <c r="E16" s="24"/>
      <c r="F16" s="7">
        <v>1</v>
      </c>
      <c r="G16" s="25">
        <f t="shared" si="0"/>
        <v>3</v>
      </c>
    </row>
    <row r="17" spans="1:15" x14ac:dyDescent="0.25">
      <c r="A17" s="71" t="s">
        <v>68</v>
      </c>
      <c r="B17" s="30" t="s">
        <v>43</v>
      </c>
      <c r="C17" s="7"/>
      <c r="D17" s="7"/>
      <c r="E17" s="7"/>
      <c r="F17" s="7">
        <v>1</v>
      </c>
      <c r="G17" s="25">
        <f t="shared" ref="G17:G24" si="1">(IF(SUM(C17:F17)=1,D17*6+E17*7+F17*8,0))</f>
        <v>8</v>
      </c>
    </row>
    <row r="18" spans="1:15" x14ac:dyDescent="0.25">
      <c r="A18" s="71" t="s">
        <v>68</v>
      </c>
      <c r="B18" s="30" t="s">
        <v>71</v>
      </c>
      <c r="C18" s="7"/>
      <c r="D18" s="7"/>
      <c r="E18" s="7"/>
      <c r="F18" s="7">
        <v>1</v>
      </c>
      <c r="G18" s="25">
        <f t="shared" si="1"/>
        <v>8</v>
      </c>
    </row>
    <row r="19" spans="1:15" x14ac:dyDescent="0.25">
      <c r="A19" s="71" t="s">
        <v>68</v>
      </c>
      <c r="B19" s="30" t="s">
        <v>105</v>
      </c>
      <c r="C19" s="24"/>
      <c r="D19" s="24"/>
      <c r="E19" s="24"/>
      <c r="F19" s="7">
        <v>1</v>
      </c>
      <c r="G19" s="25">
        <f t="shared" si="1"/>
        <v>8</v>
      </c>
    </row>
    <row r="20" spans="1:15" x14ac:dyDescent="0.25">
      <c r="A20" s="71" t="s">
        <v>68</v>
      </c>
      <c r="B20" s="24" t="s">
        <v>72</v>
      </c>
      <c r="C20" s="7"/>
      <c r="D20" s="7"/>
      <c r="E20" s="7"/>
      <c r="F20" s="7">
        <v>1</v>
      </c>
      <c r="G20" s="25">
        <f t="shared" si="1"/>
        <v>8</v>
      </c>
    </row>
    <row r="21" spans="1:15" x14ac:dyDescent="0.25">
      <c r="A21" s="55" t="s">
        <v>14</v>
      </c>
      <c r="B21" s="30" t="s">
        <v>90</v>
      </c>
      <c r="C21" s="7"/>
      <c r="D21" s="7"/>
      <c r="E21" s="7"/>
      <c r="F21" s="7">
        <v>1</v>
      </c>
      <c r="G21" s="25">
        <f t="shared" si="1"/>
        <v>8</v>
      </c>
    </row>
    <row r="22" spans="1:15" ht="30" x14ac:dyDescent="0.25">
      <c r="A22" s="55" t="s">
        <v>14</v>
      </c>
      <c r="B22" s="72" t="s">
        <v>121</v>
      </c>
      <c r="C22" s="7"/>
      <c r="D22" s="7"/>
      <c r="E22" s="7"/>
      <c r="F22" s="7">
        <v>1</v>
      </c>
      <c r="G22" s="25">
        <f t="shared" ref="G22" si="2">(IF(SUM(C22:F22)=1,D22*6+E22*7+F22*8,0))</f>
        <v>8</v>
      </c>
    </row>
    <row r="23" spans="1:15" x14ac:dyDescent="0.25">
      <c r="A23" s="55" t="s">
        <v>14</v>
      </c>
      <c r="B23" s="30" t="s">
        <v>111</v>
      </c>
      <c r="C23" s="7"/>
      <c r="D23" s="7"/>
      <c r="E23" s="7"/>
      <c r="F23" s="7">
        <v>1</v>
      </c>
      <c r="G23" s="25">
        <f t="shared" si="1"/>
        <v>8</v>
      </c>
    </row>
    <row r="24" spans="1:15" x14ac:dyDescent="0.25">
      <c r="A24" s="55" t="s">
        <v>14</v>
      </c>
      <c r="B24" s="74" t="s">
        <v>124</v>
      </c>
      <c r="C24" s="7"/>
      <c r="D24" s="7"/>
      <c r="E24" s="7"/>
      <c r="F24" s="7">
        <v>1</v>
      </c>
      <c r="G24" s="25">
        <f t="shared" si="1"/>
        <v>8</v>
      </c>
    </row>
    <row r="25" spans="1:15" x14ac:dyDescent="0.25">
      <c r="A25" s="55" t="s">
        <v>16</v>
      </c>
      <c r="B25" s="30" t="s">
        <v>107</v>
      </c>
      <c r="C25" s="7"/>
      <c r="D25" s="7"/>
      <c r="E25" s="7"/>
      <c r="F25" s="7">
        <v>1</v>
      </c>
      <c r="G25" s="25">
        <f>(IF(SUM(C25:F25)=1,D25*1+E25*2+F25*3,0))</f>
        <v>3</v>
      </c>
    </row>
    <row r="26" spans="1:15" x14ac:dyDescent="0.25">
      <c r="A26" s="55" t="s">
        <v>16</v>
      </c>
      <c r="B26" s="30" t="s">
        <v>89</v>
      </c>
      <c r="C26" s="7"/>
      <c r="D26" s="7"/>
      <c r="E26" s="7"/>
      <c r="F26" s="7">
        <v>1</v>
      </c>
      <c r="G26" s="25">
        <f>(IF(SUM(C26:F26)=1,D26*1+E26*2+F26*3,0))</f>
        <v>3</v>
      </c>
    </row>
    <row r="27" spans="1:15" x14ac:dyDescent="0.25">
      <c r="A27" s="55" t="s">
        <v>16</v>
      </c>
      <c r="B27" s="30" t="s">
        <v>115</v>
      </c>
      <c r="C27" s="7"/>
      <c r="D27" s="7"/>
      <c r="E27" s="7"/>
      <c r="F27" s="7">
        <v>1</v>
      </c>
      <c r="G27" s="25">
        <f>(IF(SUM(C27:F27)=1,D27*1+E27*2+F27*3,0))</f>
        <v>3</v>
      </c>
    </row>
    <row r="28" spans="1:15" s="69" customFormat="1" ht="36" customHeight="1" x14ac:dyDescent="0.25">
      <c r="A28" s="55" t="s">
        <v>16</v>
      </c>
      <c r="B28" s="70" t="s">
        <v>113</v>
      </c>
      <c r="C28" s="67"/>
      <c r="D28" s="67"/>
      <c r="E28" s="67"/>
      <c r="F28" s="7">
        <v>1</v>
      </c>
      <c r="G28" s="68">
        <f>(IF(SUM(C28:F28)=1,D28*1+E28*2+F28*3,0))</f>
        <v>3</v>
      </c>
    </row>
    <row r="29" spans="1:15" x14ac:dyDescent="0.25">
      <c r="G29" s="28">
        <f>SUM(G9:G28)</f>
        <v>100</v>
      </c>
    </row>
    <row r="30" spans="1:15" x14ac:dyDescent="0.25">
      <c r="B30" s="73"/>
      <c r="G30" s="37"/>
    </row>
    <row r="31" spans="1:15" ht="15.75" thickBot="1" x14ac:dyDescent="0.3">
      <c r="G31" s="37"/>
    </row>
    <row r="32" spans="1:15" ht="15.75" x14ac:dyDescent="0.25">
      <c r="A32" s="133" t="s">
        <v>81</v>
      </c>
      <c r="B32" s="134"/>
      <c r="C32" s="134"/>
      <c r="D32" s="134"/>
      <c r="E32" s="134"/>
      <c r="F32" s="134"/>
      <c r="G32" s="135"/>
      <c r="M32" s="1"/>
      <c r="N32" s="2"/>
      <c r="O32" s="3"/>
    </row>
    <row r="33" spans="1:15" x14ac:dyDescent="0.25">
      <c r="A33" s="136" t="s">
        <v>125</v>
      </c>
      <c r="B33" s="137"/>
      <c r="C33" s="137"/>
      <c r="D33" s="137"/>
      <c r="E33" s="137"/>
      <c r="F33" s="137"/>
      <c r="G33" s="138"/>
      <c r="M33" s="1"/>
      <c r="N33" s="2"/>
      <c r="O33" s="3"/>
    </row>
    <row r="34" spans="1:15" x14ac:dyDescent="0.25">
      <c r="A34" s="136"/>
      <c r="B34" s="137"/>
      <c r="C34" s="137"/>
      <c r="D34" s="137"/>
      <c r="E34" s="137"/>
      <c r="F34" s="137"/>
      <c r="G34" s="138"/>
      <c r="M34" s="1"/>
      <c r="N34" s="2"/>
      <c r="O34" s="3"/>
    </row>
    <row r="35" spans="1:15" x14ac:dyDescent="0.25">
      <c r="A35" s="136"/>
      <c r="B35" s="137"/>
      <c r="C35" s="137"/>
      <c r="D35" s="137"/>
      <c r="E35" s="137"/>
      <c r="F35" s="137"/>
      <c r="G35" s="138"/>
      <c r="M35" s="1"/>
      <c r="N35" s="2"/>
      <c r="O35" s="3"/>
    </row>
    <row r="36" spans="1:15" x14ac:dyDescent="0.25">
      <c r="A36" s="136"/>
      <c r="B36" s="137"/>
      <c r="C36" s="137"/>
      <c r="D36" s="137"/>
      <c r="E36" s="137"/>
      <c r="F36" s="137"/>
      <c r="G36" s="138"/>
      <c r="M36" s="1"/>
      <c r="N36" s="2"/>
      <c r="O36" s="3"/>
    </row>
    <row r="37" spans="1:15" ht="15.75" thickBot="1" x14ac:dyDescent="0.3">
      <c r="A37" s="139"/>
      <c r="B37" s="140"/>
      <c r="C37" s="140"/>
      <c r="D37" s="140"/>
      <c r="E37" s="140"/>
      <c r="F37" s="140"/>
      <c r="G37" s="141"/>
      <c r="M37" s="1"/>
      <c r="N37" s="2"/>
      <c r="O37" s="3"/>
    </row>
    <row r="38" spans="1:15" ht="7.9" customHeight="1" thickBot="1" x14ac:dyDescent="0.3">
      <c r="A38" s="32"/>
      <c r="B38" s="32"/>
      <c r="C38" s="32"/>
      <c r="D38" s="32"/>
      <c r="E38" s="32"/>
      <c r="F38" s="32"/>
      <c r="G38" s="32"/>
      <c r="H38" s="36"/>
      <c r="I38" s="36"/>
      <c r="M38" s="1"/>
      <c r="N38" s="2"/>
      <c r="O38" s="3"/>
    </row>
    <row r="39" spans="1:15" ht="75.75" thickBot="1" x14ac:dyDescent="0.3">
      <c r="A39" s="46" t="s">
        <v>84</v>
      </c>
      <c r="B39" s="40" t="s">
        <v>83</v>
      </c>
      <c r="C39" s="41" t="s">
        <v>82</v>
      </c>
      <c r="D39" s="41"/>
      <c r="E39" s="41"/>
      <c r="F39" s="41" t="s">
        <v>4</v>
      </c>
      <c r="G39" s="43" t="s">
        <v>80</v>
      </c>
    </row>
    <row r="40" spans="1:15" x14ac:dyDescent="0.25">
      <c r="A40" s="47" t="s">
        <v>6</v>
      </c>
      <c r="B40" s="27">
        <f>SUM(G9:G12)</f>
        <v>12</v>
      </c>
      <c r="C40" s="27">
        <v>10</v>
      </c>
      <c r="D40" s="27"/>
      <c r="E40" s="27"/>
      <c r="F40" s="27">
        <v>12</v>
      </c>
      <c r="G40" s="44">
        <f>+C40/F40</f>
        <v>0.83333333333333337</v>
      </c>
    </row>
    <row r="41" spans="1:15" x14ac:dyDescent="0.25">
      <c r="A41" s="47" t="s">
        <v>8</v>
      </c>
      <c r="B41" s="27">
        <f>SUM(G13:G16)</f>
        <v>12</v>
      </c>
      <c r="C41" s="27">
        <v>11</v>
      </c>
      <c r="D41" s="27"/>
      <c r="E41" s="27"/>
      <c r="F41" s="27">
        <v>12</v>
      </c>
      <c r="G41" s="44">
        <f t="shared" ref="G41:G44" si="3">+C41/F41</f>
        <v>0.91666666666666663</v>
      </c>
    </row>
    <row r="42" spans="1:15" x14ac:dyDescent="0.25">
      <c r="A42" s="48" t="s">
        <v>68</v>
      </c>
      <c r="B42" s="27">
        <f>SUM(G17:G20)</f>
        <v>32</v>
      </c>
      <c r="C42" s="27">
        <v>31</v>
      </c>
      <c r="D42" s="27"/>
      <c r="E42" s="27"/>
      <c r="F42" s="27">
        <v>32</v>
      </c>
      <c r="G42" s="44">
        <f t="shared" si="3"/>
        <v>0.96875</v>
      </c>
    </row>
    <row r="43" spans="1:15" x14ac:dyDescent="0.25">
      <c r="A43" s="47" t="s">
        <v>14</v>
      </c>
      <c r="B43" s="27">
        <f>SUM(G21:G24)</f>
        <v>32</v>
      </c>
      <c r="C43" s="50">
        <v>31</v>
      </c>
      <c r="D43" s="27"/>
      <c r="E43" s="27"/>
      <c r="F43" s="27">
        <v>32</v>
      </c>
      <c r="G43" s="44">
        <f t="shared" si="3"/>
        <v>0.96875</v>
      </c>
    </row>
    <row r="44" spans="1:15" ht="15.75" thickBot="1" x14ac:dyDescent="0.3">
      <c r="A44" s="47" t="s">
        <v>16</v>
      </c>
      <c r="B44" s="27">
        <f>SUM(G25:G28)</f>
        <v>12</v>
      </c>
      <c r="C44" s="50">
        <v>12</v>
      </c>
      <c r="D44" s="27"/>
      <c r="E44" s="27"/>
      <c r="F44" s="27">
        <v>12</v>
      </c>
      <c r="G44" s="44">
        <f t="shared" si="3"/>
        <v>1</v>
      </c>
    </row>
    <row r="45" spans="1:15" ht="15.75" thickBot="1" x14ac:dyDescent="0.3">
      <c r="A45" s="49" t="s">
        <v>18</v>
      </c>
      <c r="B45" s="42">
        <f>SUM(B40:B44)</f>
        <v>100</v>
      </c>
      <c r="C45" s="42">
        <f>SUM(C40:C44)</f>
        <v>95</v>
      </c>
      <c r="D45" s="42"/>
      <c r="E45" s="42"/>
      <c r="F45" s="42">
        <f>SUM(F40:F44)</f>
        <v>100</v>
      </c>
      <c r="G45" s="45">
        <f>(+G40*F40+G41*F41+G42*F42+G43*F43+G44*F44)/F45</f>
        <v>0.95</v>
      </c>
    </row>
  </sheetData>
  <mergeCells count="4">
    <mergeCell ref="A1:G1"/>
    <mergeCell ref="A2:G6"/>
    <mergeCell ref="A32:G32"/>
    <mergeCell ref="A33:G37"/>
  </mergeCells>
  <hyperlinks>
    <hyperlink ref="B24" r:id="rId1" display="המערכת כוללת ממשק משתמש ידידותי ותוכנה מתועדת בהלימה לאלגוריתם ו/או לטבלת כתובות ייחוס"/>
  </hyperlinks>
  <pageMargins left="0.7" right="0.7" top="0.75" bottom="0.75" header="0.3" footer="0.3"/>
  <pageSetup scale="6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rightToLeft="1" topLeftCell="A4" zoomScale="145" zoomScaleNormal="145" workbookViewId="0">
      <selection activeCell="B23" sqref="B23"/>
    </sheetView>
  </sheetViews>
  <sheetFormatPr defaultRowHeight="15" x14ac:dyDescent="0.25"/>
  <cols>
    <col min="1" max="1" width="28.28515625" bestFit="1" customWidth="1"/>
    <col min="2" max="2" width="64.5703125" bestFit="1" customWidth="1"/>
    <col min="13" max="13" width="8.7109375" style="1"/>
    <col min="14" max="14" width="8.7109375" style="2"/>
    <col min="15" max="15" width="8.7109375" style="3"/>
  </cols>
  <sheetData>
    <row r="1" spans="1:10" ht="15.75" x14ac:dyDescent="0.25">
      <c r="A1" s="124" t="s">
        <v>87</v>
      </c>
      <c r="B1" s="125"/>
      <c r="C1" s="125"/>
      <c r="D1" s="125"/>
      <c r="E1" s="125"/>
      <c r="F1" s="125"/>
      <c r="G1" s="126"/>
      <c r="H1" s="39"/>
      <c r="I1" s="39"/>
      <c r="J1" s="39"/>
    </row>
    <row r="2" spans="1:10" ht="13.9" customHeight="1" x14ac:dyDescent="0.25">
      <c r="A2" s="127" t="s">
        <v>88</v>
      </c>
      <c r="B2" s="128"/>
      <c r="C2" s="128"/>
      <c r="D2" s="128"/>
      <c r="E2" s="128"/>
      <c r="F2" s="128"/>
      <c r="G2" s="129"/>
      <c r="H2" s="38"/>
      <c r="I2" s="38"/>
      <c r="J2" s="38"/>
    </row>
    <row r="3" spans="1:10" x14ac:dyDescent="0.25">
      <c r="A3" s="127"/>
      <c r="B3" s="128"/>
      <c r="C3" s="128"/>
      <c r="D3" s="128"/>
      <c r="E3" s="128"/>
      <c r="F3" s="128"/>
      <c r="G3" s="129"/>
      <c r="H3" s="38"/>
      <c r="I3" s="38"/>
      <c r="J3" s="38"/>
    </row>
    <row r="4" spans="1:10" x14ac:dyDescent="0.25">
      <c r="A4" s="127"/>
      <c r="B4" s="128"/>
      <c r="C4" s="128"/>
      <c r="D4" s="128"/>
      <c r="E4" s="128"/>
      <c r="F4" s="128"/>
      <c r="G4" s="129"/>
      <c r="H4" s="38"/>
      <c r="I4" s="38"/>
      <c r="J4" s="38"/>
    </row>
    <row r="5" spans="1:10" x14ac:dyDescent="0.25">
      <c r="A5" s="127"/>
      <c r="B5" s="128"/>
      <c r="C5" s="128"/>
      <c r="D5" s="128"/>
      <c r="E5" s="128"/>
      <c r="F5" s="128"/>
      <c r="G5" s="129"/>
      <c r="H5" s="38"/>
      <c r="I5" s="38"/>
      <c r="J5" s="38"/>
    </row>
    <row r="6" spans="1:10" ht="15.75" thickBot="1" x14ac:dyDescent="0.3">
      <c r="A6" s="130"/>
      <c r="B6" s="131"/>
      <c r="C6" s="131"/>
      <c r="D6" s="131"/>
      <c r="E6" s="131"/>
      <c r="F6" s="131"/>
      <c r="G6" s="132"/>
      <c r="H6" s="38"/>
      <c r="I6" s="38"/>
      <c r="J6" s="38"/>
    </row>
    <row r="7" spans="1:10" ht="7.15" customHeight="1" x14ac:dyDescent="0.25">
      <c r="A7" s="31"/>
      <c r="B7" s="31"/>
      <c r="C7" s="31"/>
      <c r="D7" s="31"/>
      <c r="E7" s="31"/>
      <c r="F7" s="31"/>
      <c r="G7" s="31"/>
      <c r="H7" s="35"/>
      <c r="I7" s="36"/>
    </row>
    <row r="8" spans="1:10" x14ac:dyDescent="0.25">
      <c r="A8" s="33" t="s">
        <v>69</v>
      </c>
      <c r="B8" s="33" t="s">
        <v>21</v>
      </c>
      <c r="C8" s="33" t="s">
        <v>22</v>
      </c>
      <c r="D8" s="33" t="s">
        <v>23</v>
      </c>
      <c r="E8" s="33" t="s">
        <v>24</v>
      </c>
      <c r="F8" s="33" t="s">
        <v>25</v>
      </c>
      <c r="G8" s="33" t="s">
        <v>26</v>
      </c>
    </row>
    <row r="9" spans="1:10" x14ac:dyDescent="0.25">
      <c r="A9" s="24" t="s">
        <v>6</v>
      </c>
      <c r="B9" s="24" t="s">
        <v>29</v>
      </c>
      <c r="C9" s="24"/>
      <c r="D9" s="24"/>
      <c r="E9" s="24"/>
      <c r="F9" s="24">
        <v>1</v>
      </c>
      <c r="G9" s="25">
        <f>(IF(SUM(C9:F9)=1,D9*1+E9*2+F9*3,0))</f>
        <v>3</v>
      </c>
    </row>
    <row r="10" spans="1:10" x14ac:dyDescent="0.25">
      <c r="A10" s="24" t="s">
        <v>6</v>
      </c>
      <c r="B10" s="24" t="s">
        <v>30</v>
      </c>
      <c r="C10" s="24"/>
      <c r="D10" s="24"/>
      <c r="E10" s="24">
        <v>1</v>
      </c>
      <c r="F10" s="24"/>
      <c r="G10" s="25">
        <f t="shared" ref="G10:G16" si="0">(IF(SUM(C10:F10)=1,D10*1+E10*2+F10*3,0))</f>
        <v>2</v>
      </c>
    </row>
    <row r="11" spans="1:10" x14ac:dyDescent="0.25">
      <c r="A11" s="24" t="s">
        <v>6</v>
      </c>
      <c r="B11" s="24" t="s">
        <v>31</v>
      </c>
      <c r="C11" s="24"/>
      <c r="D11" s="24">
        <v>1</v>
      </c>
      <c r="E11" s="24"/>
      <c r="F11" s="24"/>
      <c r="G11" s="25">
        <f t="shared" si="0"/>
        <v>1</v>
      </c>
    </row>
    <row r="12" spans="1:10" x14ac:dyDescent="0.25">
      <c r="A12" s="24" t="s">
        <v>6</v>
      </c>
      <c r="B12" s="24" t="s">
        <v>32</v>
      </c>
      <c r="C12" s="24">
        <v>1</v>
      </c>
      <c r="D12" s="24"/>
      <c r="E12" s="24"/>
      <c r="F12" s="24"/>
      <c r="G12" s="25">
        <f t="shared" si="0"/>
        <v>0</v>
      </c>
    </row>
    <row r="13" spans="1:10" x14ac:dyDescent="0.25">
      <c r="A13" s="24" t="s">
        <v>8</v>
      </c>
      <c r="B13" s="24" t="s">
        <v>35</v>
      </c>
      <c r="C13" s="24"/>
      <c r="D13" s="24">
        <v>1</v>
      </c>
      <c r="E13" s="24"/>
      <c r="F13" s="24"/>
      <c r="G13" s="25">
        <f t="shared" si="0"/>
        <v>1</v>
      </c>
    </row>
    <row r="14" spans="1:10" x14ac:dyDescent="0.25">
      <c r="A14" s="24" t="s">
        <v>8</v>
      </c>
      <c r="B14" s="24" t="s">
        <v>73</v>
      </c>
      <c r="C14" s="24"/>
      <c r="D14" s="24"/>
      <c r="E14" s="24">
        <v>1</v>
      </c>
      <c r="F14" s="24"/>
      <c r="G14" s="25">
        <f t="shared" si="0"/>
        <v>2</v>
      </c>
    </row>
    <row r="15" spans="1:10" x14ac:dyDescent="0.25">
      <c r="A15" s="24" t="s">
        <v>8</v>
      </c>
      <c r="B15" s="24" t="s">
        <v>94</v>
      </c>
      <c r="C15" s="24"/>
      <c r="D15" s="24"/>
      <c r="E15" s="24"/>
      <c r="F15" s="24">
        <v>1</v>
      </c>
      <c r="G15" s="25">
        <f t="shared" si="0"/>
        <v>3</v>
      </c>
    </row>
    <row r="16" spans="1:10" x14ac:dyDescent="0.25">
      <c r="A16" s="24" t="s">
        <v>8</v>
      </c>
      <c r="B16" s="24" t="s">
        <v>108</v>
      </c>
      <c r="C16" s="24"/>
      <c r="D16" s="24"/>
      <c r="E16" s="24">
        <v>1</v>
      </c>
      <c r="F16" s="24"/>
      <c r="G16" s="25">
        <f t="shared" si="0"/>
        <v>2</v>
      </c>
    </row>
    <row r="17" spans="1:7" x14ac:dyDescent="0.25">
      <c r="A17" s="26" t="s">
        <v>68</v>
      </c>
      <c r="B17" s="24" t="s">
        <v>78</v>
      </c>
      <c r="C17" s="24"/>
      <c r="D17" s="24">
        <v>1</v>
      </c>
      <c r="E17" s="24"/>
      <c r="F17" s="24"/>
      <c r="G17" s="25">
        <f t="shared" ref="G17:G20" si="1">(IF(SUM(C17:F17)=1,D17*6+E17*7+F17*8,0))</f>
        <v>6</v>
      </c>
    </row>
    <row r="18" spans="1:7" x14ac:dyDescent="0.25">
      <c r="A18" s="26" t="s">
        <v>68</v>
      </c>
      <c r="B18" s="24" t="s">
        <v>116</v>
      </c>
      <c r="C18" s="24">
        <v>1</v>
      </c>
      <c r="D18" s="24"/>
      <c r="E18" s="24"/>
      <c r="F18" s="24"/>
      <c r="G18" s="25">
        <f t="shared" si="1"/>
        <v>0</v>
      </c>
    </row>
    <row r="19" spans="1:7" x14ac:dyDescent="0.25">
      <c r="A19" s="26" t="s">
        <v>68</v>
      </c>
      <c r="B19" s="24" t="s">
        <v>74</v>
      </c>
      <c r="C19" s="24"/>
      <c r="D19" s="24">
        <v>1</v>
      </c>
      <c r="E19" s="24"/>
      <c r="F19" s="24"/>
      <c r="G19" s="25">
        <f t="shared" si="1"/>
        <v>6</v>
      </c>
    </row>
    <row r="20" spans="1:7" x14ac:dyDescent="0.25">
      <c r="A20" s="26" t="s">
        <v>68</v>
      </c>
      <c r="B20" s="24" t="s">
        <v>117</v>
      </c>
      <c r="C20" s="24"/>
      <c r="D20" s="24"/>
      <c r="E20" s="24">
        <v>1</v>
      </c>
      <c r="F20" s="24"/>
      <c r="G20" s="25">
        <f t="shared" si="1"/>
        <v>7</v>
      </c>
    </row>
    <row r="21" spans="1:7" x14ac:dyDescent="0.25">
      <c r="A21" s="24" t="s">
        <v>14</v>
      </c>
      <c r="B21" s="24" t="s">
        <v>75</v>
      </c>
      <c r="C21" s="24"/>
      <c r="D21" s="24"/>
      <c r="E21" s="24"/>
      <c r="F21" s="24">
        <v>1</v>
      </c>
      <c r="G21" s="25">
        <f>(IF(SUM(C21:F21)=1,D21*6+E21*7+F21*8,0))</f>
        <v>8</v>
      </c>
    </row>
    <row r="22" spans="1:7" x14ac:dyDescent="0.25">
      <c r="A22" s="24" t="s">
        <v>14</v>
      </c>
      <c r="B22" s="24" t="s">
        <v>118</v>
      </c>
      <c r="C22" s="24"/>
      <c r="D22" s="24"/>
      <c r="E22" s="24">
        <v>1</v>
      </c>
      <c r="F22" s="24"/>
      <c r="G22" s="25">
        <f t="shared" ref="G22:G24" si="2">(IF(SUM(C22:F22)=1,D22*6+E22*7+F22*8,0))</f>
        <v>7</v>
      </c>
    </row>
    <row r="23" spans="1:7" x14ac:dyDescent="0.25">
      <c r="A23" s="24" t="s">
        <v>14</v>
      </c>
      <c r="B23" s="24" t="s">
        <v>76</v>
      </c>
      <c r="C23" s="24"/>
      <c r="D23" s="24">
        <v>1</v>
      </c>
      <c r="E23" s="24"/>
      <c r="F23" s="24"/>
      <c r="G23" s="25">
        <f t="shared" si="2"/>
        <v>6</v>
      </c>
    </row>
    <row r="24" spans="1:7" x14ac:dyDescent="0.25">
      <c r="A24" s="24" t="s">
        <v>14</v>
      </c>
      <c r="B24" s="24" t="s">
        <v>77</v>
      </c>
      <c r="C24" s="24">
        <v>1</v>
      </c>
      <c r="D24" s="24"/>
      <c r="E24" s="24"/>
      <c r="F24" s="24"/>
      <c r="G24" s="25">
        <f t="shared" si="2"/>
        <v>0</v>
      </c>
    </row>
    <row r="25" spans="1:7" x14ac:dyDescent="0.25">
      <c r="A25" s="24" t="s">
        <v>16</v>
      </c>
      <c r="B25" s="24" t="s">
        <v>79</v>
      </c>
      <c r="C25" s="24"/>
      <c r="D25" s="24">
        <v>1</v>
      </c>
      <c r="E25" s="24"/>
      <c r="F25" s="24"/>
      <c r="G25" s="25">
        <f>(IF(SUM(C25:F25)=1,D25*1+E25*2+F25*3,0))</f>
        <v>1</v>
      </c>
    </row>
    <row r="26" spans="1:7" x14ac:dyDescent="0.25">
      <c r="A26" s="24" t="s">
        <v>16</v>
      </c>
      <c r="B26" s="24" t="s">
        <v>65</v>
      </c>
      <c r="C26" s="24"/>
      <c r="D26" s="24"/>
      <c r="E26" s="24">
        <v>1</v>
      </c>
      <c r="F26" s="24"/>
      <c r="G26" s="25">
        <f t="shared" ref="G26:G28" si="3">(IF(SUM(C26:F26)=1,D26*1+E26*2+F26*3,0))</f>
        <v>2</v>
      </c>
    </row>
    <row r="27" spans="1:7" x14ac:dyDescent="0.25">
      <c r="A27" s="24" t="s">
        <v>16</v>
      </c>
      <c r="B27" s="24" t="s">
        <v>66</v>
      </c>
      <c r="C27" s="24"/>
      <c r="D27" s="24"/>
      <c r="E27" s="24"/>
      <c r="F27" s="24">
        <v>1</v>
      </c>
      <c r="G27" s="25">
        <f t="shared" si="3"/>
        <v>3</v>
      </c>
    </row>
    <row r="28" spans="1:7" x14ac:dyDescent="0.25">
      <c r="A28" s="24" t="s">
        <v>16</v>
      </c>
      <c r="B28" s="24" t="s">
        <v>67</v>
      </c>
      <c r="C28" s="24"/>
      <c r="D28" s="24"/>
      <c r="E28" s="24"/>
      <c r="F28" s="24">
        <v>1</v>
      </c>
      <c r="G28" s="25">
        <f t="shared" si="3"/>
        <v>3</v>
      </c>
    </row>
    <row r="29" spans="1:7" x14ac:dyDescent="0.25">
      <c r="A29" s="27"/>
      <c r="B29" s="27"/>
      <c r="C29" s="27"/>
      <c r="D29" s="27"/>
      <c r="E29" s="27"/>
      <c r="F29" s="27"/>
      <c r="G29" s="37"/>
    </row>
    <row r="30" spans="1:7" ht="15.75" thickBot="1" x14ac:dyDescent="0.3">
      <c r="A30" s="27"/>
      <c r="B30" s="27"/>
      <c r="C30" s="27"/>
      <c r="D30" s="27"/>
      <c r="E30" s="27"/>
      <c r="F30" s="27"/>
      <c r="G30" s="37"/>
    </row>
    <row r="31" spans="1:7" ht="15.75" x14ac:dyDescent="0.25">
      <c r="A31" s="133" t="s">
        <v>81</v>
      </c>
      <c r="B31" s="134"/>
      <c r="C31" s="134"/>
      <c r="D31" s="134"/>
      <c r="E31" s="134"/>
      <c r="F31" s="134"/>
      <c r="G31" s="135"/>
    </row>
    <row r="32" spans="1:7" x14ac:dyDescent="0.25">
      <c r="A32" s="136" t="s">
        <v>85</v>
      </c>
      <c r="B32" s="137"/>
      <c r="C32" s="137"/>
      <c r="D32" s="137"/>
      <c r="E32" s="137"/>
      <c r="F32" s="137"/>
      <c r="G32" s="138"/>
    </row>
    <row r="33" spans="1:9" x14ac:dyDescent="0.25">
      <c r="A33" s="136"/>
      <c r="B33" s="137"/>
      <c r="C33" s="137"/>
      <c r="D33" s="137"/>
      <c r="E33" s="137"/>
      <c r="F33" s="137"/>
      <c r="G33" s="138"/>
    </row>
    <row r="34" spans="1:9" x14ac:dyDescent="0.25">
      <c r="A34" s="136"/>
      <c r="B34" s="137"/>
      <c r="C34" s="137"/>
      <c r="D34" s="137"/>
      <c r="E34" s="137"/>
      <c r="F34" s="137"/>
      <c r="G34" s="138"/>
    </row>
    <row r="35" spans="1:9" x14ac:dyDescent="0.25">
      <c r="A35" s="136"/>
      <c r="B35" s="137"/>
      <c r="C35" s="137"/>
      <c r="D35" s="137"/>
      <c r="E35" s="137"/>
      <c r="F35" s="137"/>
      <c r="G35" s="138"/>
    </row>
    <row r="36" spans="1:9" ht="15.75" thickBot="1" x14ac:dyDescent="0.3">
      <c r="A36" s="139"/>
      <c r="B36" s="140"/>
      <c r="C36" s="140"/>
      <c r="D36" s="140"/>
      <c r="E36" s="140"/>
      <c r="F36" s="140"/>
      <c r="G36" s="141"/>
    </row>
    <row r="37" spans="1:9" ht="7.9" customHeight="1" thickBot="1" x14ac:dyDescent="0.3">
      <c r="A37" s="32"/>
      <c r="B37" s="32"/>
      <c r="C37" s="32"/>
      <c r="D37" s="32"/>
      <c r="E37" s="32"/>
      <c r="F37" s="32"/>
      <c r="G37" s="32"/>
      <c r="H37" s="36"/>
      <c r="I37" s="36"/>
    </row>
    <row r="38" spans="1:9" ht="75.75" thickBot="1" x14ac:dyDescent="0.3">
      <c r="A38" s="46" t="s">
        <v>84</v>
      </c>
      <c r="B38" s="40" t="s">
        <v>70</v>
      </c>
      <c r="C38" s="41" t="s">
        <v>82</v>
      </c>
      <c r="D38" s="41"/>
      <c r="E38" s="41"/>
      <c r="F38" s="41" t="s">
        <v>4</v>
      </c>
      <c r="G38" s="43" t="s">
        <v>80</v>
      </c>
    </row>
    <row r="39" spans="1:9" x14ac:dyDescent="0.25">
      <c r="A39" s="47" t="s">
        <v>6</v>
      </c>
      <c r="B39" s="27">
        <f>SUM(G9:G12)</f>
        <v>6</v>
      </c>
      <c r="C39" s="27">
        <v>10</v>
      </c>
      <c r="D39" s="27"/>
      <c r="E39" s="27"/>
      <c r="F39" s="27">
        <v>12</v>
      </c>
      <c r="G39" s="44">
        <f>+C39/F39</f>
        <v>0.83333333333333337</v>
      </c>
    </row>
    <row r="40" spans="1:9" x14ac:dyDescent="0.25">
      <c r="A40" s="47" t="s">
        <v>8</v>
      </c>
      <c r="B40" s="27">
        <f>SUM(G13:G16)</f>
        <v>8</v>
      </c>
      <c r="C40" s="27">
        <v>10</v>
      </c>
      <c r="D40" s="27"/>
      <c r="E40" s="27"/>
      <c r="F40" s="27">
        <v>12</v>
      </c>
      <c r="G40" s="44">
        <f t="shared" ref="G40:G43" si="4">+C40/F40</f>
        <v>0.83333333333333337</v>
      </c>
    </row>
    <row r="41" spans="1:9" x14ac:dyDescent="0.25">
      <c r="A41" s="48" t="s">
        <v>68</v>
      </c>
      <c r="B41" s="27">
        <f>SUM(G17:G20)</f>
        <v>19</v>
      </c>
      <c r="C41" s="27">
        <v>15</v>
      </c>
      <c r="D41" s="27"/>
      <c r="E41" s="27"/>
      <c r="F41" s="27">
        <v>32</v>
      </c>
      <c r="G41" s="44">
        <f t="shared" si="4"/>
        <v>0.46875</v>
      </c>
    </row>
    <row r="42" spans="1:9" x14ac:dyDescent="0.25">
      <c r="A42" s="47" t="s">
        <v>14</v>
      </c>
      <c r="B42" s="27">
        <f>SUM(G21:G24)</f>
        <v>21</v>
      </c>
      <c r="C42" s="27">
        <v>20</v>
      </c>
      <c r="D42" s="27"/>
      <c r="E42" s="27"/>
      <c r="F42" s="27">
        <v>32</v>
      </c>
      <c r="G42" s="44">
        <f t="shared" si="4"/>
        <v>0.625</v>
      </c>
    </row>
    <row r="43" spans="1:9" ht="15.75" thickBot="1" x14ac:dyDescent="0.3">
      <c r="A43" s="47" t="s">
        <v>16</v>
      </c>
      <c r="B43" s="27">
        <f>SUM(G25:G28)</f>
        <v>9</v>
      </c>
      <c r="C43" s="27">
        <v>10</v>
      </c>
      <c r="D43" s="27"/>
      <c r="E43" s="27"/>
      <c r="F43" s="27">
        <v>12</v>
      </c>
      <c r="G43" s="44">
        <f t="shared" si="4"/>
        <v>0.83333333333333337</v>
      </c>
    </row>
    <row r="44" spans="1:9" ht="15.75" thickBot="1" x14ac:dyDescent="0.3">
      <c r="A44" s="49" t="s">
        <v>18</v>
      </c>
      <c r="B44" s="42">
        <f>SUM(B39:B43)</f>
        <v>63</v>
      </c>
      <c r="C44" s="42">
        <f>SUM(C39:C43)</f>
        <v>65</v>
      </c>
      <c r="D44" s="42"/>
      <c r="E44" s="42"/>
      <c r="F44" s="42">
        <f>SUM(F39:F43)</f>
        <v>100</v>
      </c>
      <c r="G44" s="45">
        <f>(+G39*F39+G40*F40+G41*F41+G42*F42+G43*F43)/F44</f>
        <v>0.65</v>
      </c>
    </row>
  </sheetData>
  <mergeCells count="4">
    <mergeCell ref="A31:G31"/>
    <mergeCell ref="A32:G36"/>
    <mergeCell ref="A2:G6"/>
    <mergeCell ref="A1:G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rightToLeft="1" tabSelected="1" zoomScaleNormal="100" workbookViewId="0">
      <selection activeCell="B50" sqref="B50"/>
    </sheetView>
  </sheetViews>
  <sheetFormatPr defaultRowHeight="15" x14ac:dyDescent="0.25"/>
  <cols>
    <col min="1" max="1" width="22.85546875" customWidth="1"/>
    <col min="2" max="2" width="111.7109375" customWidth="1"/>
    <col min="7" max="7" width="9.140625" style="18"/>
  </cols>
  <sheetData>
    <row r="1" spans="1:15" ht="13.9" customHeight="1" x14ac:dyDescent="0.25">
      <c r="A1" s="142" t="s">
        <v>148</v>
      </c>
      <c r="B1" s="128"/>
      <c r="C1" s="128"/>
      <c r="D1" s="128"/>
      <c r="E1" s="128"/>
      <c r="F1" s="128"/>
      <c r="G1" s="129"/>
      <c r="H1" s="38"/>
      <c r="I1" s="38"/>
      <c r="J1" s="38"/>
      <c r="M1" s="1"/>
      <c r="N1" s="2"/>
      <c r="O1" s="3"/>
    </row>
    <row r="2" spans="1:15" x14ac:dyDescent="0.25">
      <c r="A2" s="127"/>
      <c r="B2" s="128"/>
      <c r="C2" s="128"/>
      <c r="D2" s="128"/>
      <c r="E2" s="128"/>
      <c r="F2" s="128"/>
      <c r="G2" s="129"/>
      <c r="H2" s="38"/>
      <c r="I2" s="38"/>
      <c r="J2" s="38"/>
      <c r="M2" s="1"/>
      <c r="N2" s="2"/>
      <c r="O2" s="3"/>
    </row>
    <row r="3" spans="1:15" s="86" customFormat="1" ht="21" x14ac:dyDescent="0.35">
      <c r="A3" s="127"/>
      <c r="B3" s="128"/>
      <c r="C3" s="128"/>
      <c r="D3" s="128"/>
      <c r="E3" s="128"/>
      <c r="F3" s="128"/>
      <c r="G3" s="129"/>
      <c r="H3" s="85"/>
      <c r="I3" s="85"/>
      <c r="J3" s="85"/>
      <c r="M3" s="87"/>
      <c r="N3" s="88"/>
      <c r="O3" s="89"/>
    </row>
    <row r="4" spans="1:15" s="91" customFormat="1" ht="41.25" thickBot="1" x14ac:dyDescent="0.35">
      <c r="A4" s="90" t="s">
        <v>69</v>
      </c>
      <c r="B4" s="90" t="s">
        <v>21</v>
      </c>
      <c r="C4" s="90" t="s">
        <v>22</v>
      </c>
      <c r="D4" s="90" t="s">
        <v>23</v>
      </c>
      <c r="E4" s="90" t="s">
        <v>24</v>
      </c>
      <c r="F4" s="90" t="s">
        <v>25</v>
      </c>
      <c r="G4" s="90" t="s">
        <v>26</v>
      </c>
    </row>
    <row r="5" spans="1:15" ht="18.75" x14ac:dyDescent="0.3">
      <c r="A5" s="92" t="s">
        <v>6</v>
      </c>
      <c r="B5" s="93" t="s">
        <v>95</v>
      </c>
      <c r="C5" s="7"/>
      <c r="D5" s="7"/>
      <c r="E5" s="7"/>
      <c r="F5" s="7"/>
      <c r="G5" s="7">
        <f t="shared" ref="G5:G12" si="0">(IF(SUM(C5:F5)=1,D5*1+E5*2+F5*3,0))</f>
        <v>0</v>
      </c>
    </row>
    <row r="6" spans="1:15" ht="18.75" x14ac:dyDescent="0.3">
      <c r="A6" s="92" t="s">
        <v>6</v>
      </c>
      <c r="B6" s="94" t="s">
        <v>103</v>
      </c>
      <c r="C6" s="7"/>
      <c r="D6" s="7"/>
      <c r="E6" s="7"/>
      <c r="F6" s="7"/>
      <c r="G6" s="7">
        <f t="shared" si="0"/>
        <v>0</v>
      </c>
    </row>
    <row r="7" spans="1:15" ht="71.25" customHeight="1" x14ac:dyDescent="0.3">
      <c r="A7" s="92" t="s">
        <v>6</v>
      </c>
      <c r="B7" s="94" t="s">
        <v>119</v>
      </c>
      <c r="C7" s="7"/>
      <c r="D7" s="7"/>
      <c r="E7" s="7"/>
      <c r="F7" s="7"/>
      <c r="G7" s="7">
        <f t="shared" si="0"/>
        <v>0</v>
      </c>
    </row>
    <row r="8" spans="1:15" ht="54" customHeight="1" x14ac:dyDescent="0.3">
      <c r="A8" s="92" t="s">
        <v>6</v>
      </c>
      <c r="B8" s="94" t="s">
        <v>122</v>
      </c>
      <c r="C8" s="7"/>
      <c r="D8" s="7"/>
      <c r="E8" s="7"/>
      <c r="F8" s="7"/>
      <c r="G8" s="7">
        <f t="shared" si="0"/>
        <v>0</v>
      </c>
    </row>
    <row r="9" spans="1:15" ht="18.75" x14ac:dyDescent="0.3">
      <c r="A9" s="92" t="s">
        <v>8</v>
      </c>
      <c r="B9" s="95" t="s">
        <v>97</v>
      </c>
      <c r="C9" s="7"/>
      <c r="D9" s="24"/>
      <c r="E9" s="24"/>
      <c r="F9" s="7"/>
      <c r="G9" s="7">
        <f t="shared" si="0"/>
        <v>0</v>
      </c>
      <c r="M9" s="1"/>
      <c r="N9" s="2"/>
      <c r="O9" s="3"/>
    </row>
    <row r="10" spans="1:15" ht="34.5" customHeight="1" x14ac:dyDescent="0.3">
      <c r="A10" s="92" t="s">
        <v>8</v>
      </c>
      <c r="B10" s="94" t="s">
        <v>114</v>
      </c>
      <c r="C10" s="7"/>
      <c r="D10" s="7"/>
      <c r="E10" s="7"/>
      <c r="F10" s="7"/>
      <c r="G10" s="7">
        <f t="shared" si="0"/>
        <v>0</v>
      </c>
    </row>
    <row r="11" spans="1:15" ht="37.5" customHeight="1" x14ac:dyDescent="0.25">
      <c r="A11" s="92" t="s">
        <v>8</v>
      </c>
      <c r="B11" s="96" t="s">
        <v>93</v>
      </c>
      <c r="C11" s="7"/>
      <c r="D11" s="24"/>
      <c r="E11" s="24"/>
      <c r="F11" s="7"/>
      <c r="G11" s="7">
        <f t="shared" si="0"/>
        <v>0</v>
      </c>
    </row>
    <row r="12" spans="1:15" ht="35.25" customHeight="1" x14ac:dyDescent="0.3">
      <c r="A12" s="92" t="s">
        <v>8</v>
      </c>
      <c r="B12" s="94" t="s">
        <v>104</v>
      </c>
      <c r="C12" s="7"/>
      <c r="D12" s="24"/>
      <c r="E12" s="24"/>
      <c r="F12" s="7"/>
      <c r="G12" s="7">
        <f t="shared" si="0"/>
        <v>0</v>
      </c>
    </row>
    <row r="13" spans="1:15" ht="18.75" x14ac:dyDescent="0.3">
      <c r="A13" s="97" t="s">
        <v>68</v>
      </c>
      <c r="B13" s="98" t="s">
        <v>43</v>
      </c>
      <c r="C13" s="7"/>
      <c r="D13" s="7"/>
      <c r="E13" s="7"/>
      <c r="F13" s="7"/>
      <c r="G13" s="7">
        <f t="shared" ref="G13:G20" si="1">(IF(SUM(C13:F13)=1,D13*6+E13*7+F13*8,0))</f>
        <v>0</v>
      </c>
    </row>
    <row r="14" spans="1:15" ht="18.75" x14ac:dyDescent="0.3">
      <c r="A14" s="97" t="s">
        <v>68</v>
      </c>
      <c r="B14" s="98" t="s">
        <v>71</v>
      </c>
      <c r="C14" s="7"/>
      <c r="D14" s="7"/>
      <c r="E14" s="7"/>
      <c r="F14" s="7"/>
      <c r="G14" s="7">
        <f t="shared" si="1"/>
        <v>0</v>
      </c>
    </row>
    <row r="15" spans="1:15" ht="18.75" x14ac:dyDescent="0.3">
      <c r="A15" s="97" t="s">
        <v>68</v>
      </c>
      <c r="B15" s="98" t="s">
        <v>105</v>
      </c>
      <c r="C15" s="24"/>
      <c r="D15" s="24"/>
      <c r="E15" s="24"/>
      <c r="F15" s="7"/>
      <c r="G15" s="7">
        <f t="shared" si="1"/>
        <v>0</v>
      </c>
    </row>
    <row r="16" spans="1:15" ht="18.75" x14ac:dyDescent="0.3">
      <c r="A16" s="97" t="s">
        <v>68</v>
      </c>
      <c r="B16" s="99" t="s">
        <v>72</v>
      </c>
      <c r="C16" s="7"/>
      <c r="D16" s="7"/>
      <c r="E16" s="7"/>
      <c r="F16" s="7"/>
      <c r="G16" s="7">
        <f t="shared" si="1"/>
        <v>0</v>
      </c>
    </row>
    <row r="17" spans="1:7" ht="18.75" x14ac:dyDescent="0.3">
      <c r="A17" s="92" t="s">
        <v>14</v>
      </c>
      <c r="B17" s="98" t="s">
        <v>90</v>
      </c>
      <c r="C17" s="7"/>
      <c r="D17" s="7"/>
      <c r="E17" s="7"/>
      <c r="F17" s="7"/>
      <c r="G17" s="7">
        <f t="shared" si="1"/>
        <v>0</v>
      </c>
    </row>
    <row r="18" spans="1:7" ht="37.5" x14ac:dyDescent="0.3">
      <c r="A18" s="92" t="s">
        <v>14</v>
      </c>
      <c r="B18" s="100" t="s">
        <v>121</v>
      </c>
      <c r="C18" s="7"/>
      <c r="D18" s="7"/>
      <c r="E18" s="7"/>
      <c r="F18" s="7"/>
      <c r="G18" s="7">
        <f t="shared" si="1"/>
        <v>0</v>
      </c>
    </row>
    <row r="19" spans="1:7" ht="18.75" x14ac:dyDescent="0.3">
      <c r="A19" s="92" t="s">
        <v>14</v>
      </c>
      <c r="B19" s="98" t="s">
        <v>111</v>
      </c>
      <c r="C19" s="7"/>
      <c r="D19" s="7"/>
      <c r="E19" s="7"/>
      <c r="F19" s="7"/>
      <c r="G19" s="7">
        <f t="shared" si="1"/>
        <v>0</v>
      </c>
    </row>
    <row r="20" spans="1:7" ht="18.75" x14ac:dyDescent="0.25">
      <c r="A20" s="92" t="s">
        <v>14</v>
      </c>
      <c r="B20" s="101" t="s">
        <v>124</v>
      </c>
      <c r="C20" s="7"/>
      <c r="D20" s="7"/>
      <c r="E20" s="7"/>
      <c r="F20" s="7"/>
      <c r="G20" s="7">
        <f t="shared" si="1"/>
        <v>0</v>
      </c>
    </row>
    <row r="21" spans="1:7" ht="18.75" x14ac:dyDescent="0.3">
      <c r="A21" s="92" t="s">
        <v>16</v>
      </c>
      <c r="B21" s="98" t="s">
        <v>107</v>
      </c>
      <c r="C21" s="7"/>
      <c r="D21" s="7"/>
      <c r="E21" s="7"/>
      <c r="F21" s="7"/>
      <c r="G21" s="7">
        <f>(IF(SUM(C21:F21)=1,D21*1+E21*2+F21*3,0))</f>
        <v>0</v>
      </c>
    </row>
    <row r="22" spans="1:7" ht="18.75" x14ac:dyDescent="0.3">
      <c r="A22" s="92" t="s">
        <v>16</v>
      </c>
      <c r="B22" s="98" t="s">
        <v>89</v>
      </c>
      <c r="C22" s="7"/>
      <c r="D22" s="7"/>
      <c r="E22" s="7"/>
      <c r="F22" s="7"/>
      <c r="G22" s="7">
        <f>(IF(SUM(C22:F22)=1,D22*1+E22*2+F22*3,0))</f>
        <v>0</v>
      </c>
    </row>
    <row r="23" spans="1:7" ht="18.75" x14ac:dyDescent="0.3">
      <c r="A23" s="92" t="s">
        <v>16</v>
      </c>
      <c r="B23" s="98" t="s">
        <v>115</v>
      </c>
      <c r="C23" s="7"/>
      <c r="D23" s="7"/>
      <c r="E23" s="7"/>
      <c r="F23" s="7"/>
      <c r="G23" s="7">
        <f>(IF(SUM(C23:F23)=1,D23*1+E23*2+F23*3,0))</f>
        <v>0</v>
      </c>
    </row>
    <row r="24" spans="1:7" s="69" customFormat="1" ht="36" customHeight="1" x14ac:dyDescent="0.25">
      <c r="A24" s="92" t="s">
        <v>16</v>
      </c>
      <c r="B24" s="102" t="s">
        <v>113</v>
      </c>
      <c r="C24" s="67"/>
      <c r="D24" s="67"/>
      <c r="E24" s="67"/>
      <c r="F24" s="67"/>
      <c r="G24" s="67">
        <f>(IF(SUM(C24:F24)=1,D24*1+E24*2+F24*3,0))</f>
        <v>0</v>
      </c>
    </row>
    <row r="25" spans="1:7" x14ac:dyDescent="0.25">
      <c r="G25" s="15">
        <f>SUM(G5:G24)</f>
        <v>0</v>
      </c>
    </row>
    <row r="26" spans="1:7" x14ac:dyDescent="0.25">
      <c r="B26" s="73"/>
      <c r="G26" s="50"/>
    </row>
  </sheetData>
  <mergeCells count="1">
    <mergeCell ref="A1:G3"/>
  </mergeCells>
  <hyperlinks>
    <hyperlink ref="B20" r:id="rId1" display="המערכת כוללת ממשק משתמש ידידותי ותוכנה מתועדת בהלימה לאלגוריתם ו/או לטבלת כתובות ייחוס"/>
  </hyperlinks>
  <pageMargins left="0.7" right="0.7" top="0.75" bottom="0.75" header="0.3" footer="0.3"/>
  <pageSetup scale="54"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מחוון מעצב</vt:lpstr>
      <vt:lpstr> 5 יח"ל</vt:lpstr>
      <vt:lpstr> 3 יח"ל</vt:lpstr>
      <vt:lpstr>מחוון בית ספרי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oded</dc:creator>
  <cp:lastModifiedBy>oded</cp:lastModifiedBy>
  <cp:lastPrinted>2019-04-16T06:56:09Z</cp:lastPrinted>
  <dcterms:created xsi:type="dcterms:W3CDTF">2014-09-22T21:31:04Z</dcterms:created>
  <dcterms:modified xsi:type="dcterms:W3CDTF">2019-04-16T18:49:32Z</dcterms:modified>
</cp:coreProperties>
</file>