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6.xml" ContentType="application/vnd.openxmlformats-officedocument.drawing+xml"/>
  <Override PartName="/xl/tables/table2.xml" ContentType="application/vnd.openxmlformats-officedocument.spreadsheetml.tab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7.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8.xml" ContentType="application/vnd.openxmlformats-officedocument.drawingml.chartshape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9.xml" ContentType="application/vnd.openxmlformats-officedocument.drawingml.chartshapes+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0.xml" ContentType="application/vnd.openxmlformats-officedocument.drawingml.chartshapes+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1.xml" ContentType="application/vnd.openxmlformats-officedocument.drawingml.chartshapes+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2.xml" ContentType="application/vnd.openxmlformats-officedocument.drawingml.chartshapes+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13.xml" ContentType="application/vnd.openxmlformats-officedocument.drawingml.chartshapes+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https://vlaamseoverheid.sharepoint.com/sites/Zg-beleidsinformatie/Geboorte/Sterfte/Webdownloads sterfte 2016/"/>
    </mc:Choice>
  </mc:AlternateContent>
  <xr:revisionPtr revIDLastSave="0" documentId="10_ncr:100000_{0673BF9F-6D56-4540-87B6-285027A96B0D}" xr6:coauthVersionLast="31" xr6:coauthVersionMax="31" xr10:uidLastSave="{00000000-0000-0000-0000-000000000000}"/>
  <bookViews>
    <workbookView xWindow="0" yWindow="0" windowWidth="28800" windowHeight="11625" tabRatio="652" xr2:uid="{00000000-000D-0000-FFFF-FFFF00000000}"/>
  </bookViews>
  <sheets>
    <sheet name="Verwijzing" sheetId="1" r:id="rId1"/>
    <sheet name="definities" sheetId="6" r:id="rId2"/>
    <sheet name="selectie" sheetId="8" r:id="rId3"/>
    <sheet name="cijfers aantallen" sheetId="2" r:id="rId4"/>
    <sheet name="evolutie percentages" sheetId="13" r:id="rId5"/>
    <sheet name="_xltb_storage_" sheetId="14" state="veryHidden" r:id="rId6"/>
    <sheet name="naar leeftijd" sheetId="15" r:id="rId7"/>
    <sheet name="evolutie ASR-E" sheetId="9" r:id="rId8"/>
    <sheet name="Europese vergelijking" sheetId="10" r:id="rId9"/>
    <sheet name="EU lidstaten" sheetId="11" r:id="rId10"/>
    <sheet name="Hoe grafiek lidstaten lezen" sheetId="12" r:id="rId11"/>
  </sheets>
  <definedNames>
    <definedName name="_xlnm._FilterDatabase" localSheetId="9" hidden="1">'EU lidstaten'!$U$4:$AA$34</definedName>
    <definedName name="_Toc386808861" localSheetId="0">Verwijzing!$A$2</definedName>
    <definedName name="_Toc386808863" localSheetId="0">Verwijzing!$A$4</definedName>
  </definedNames>
  <calcPr calcId="179017"/>
</workbook>
</file>

<file path=xl/calcChain.xml><?xml version="1.0" encoding="utf-8"?>
<calcChain xmlns="http://schemas.openxmlformats.org/spreadsheetml/2006/main">
  <c r="K85" i="15" l="1"/>
  <c r="J85" i="15"/>
  <c r="H85" i="15"/>
  <c r="G85" i="15"/>
  <c r="E85" i="15"/>
  <c r="K84" i="15"/>
  <c r="J84" i="15"/>
  <c r="H84" i="15"/>
  <c r="G84" i="15"/>
  <c r="E84" i="15"/>
  <c r="Z83" i="15"/>
  <c r="AA83" i="15" s="1"/>
  <c r="K83" i="15"/>
  <c r="J83" i="15"/>
  <c r="H83" i="15"/>
  <c r="G83" i="15"/>
  <c r="E83" i="15"/>
  <c r="Z82" i="15"/>
  <c r="AA82" i="15" s="1"/>
  <c r="K82" i="15"/>
  <c r="J82" i="15"/>
  <c r="H82" i="15"/>
  <c r="G82" i="15"/>
  <c r="E82" i="15"/>
  <c r="Z81" i="15"/>
  <c r="AA81" i="15" s="1"/>
  <c r="K81" i="15"/>
  <c r="J81" i="15"/>
  <c r="H81" i="15"/>
  <c r="G81" i="15"/>
  <c r="E81" i="15"/>
  <c r="Z80" i="15"/>
  <c r="AA80" i="15" s="1"/>
  <c r="K80" i="15"/>
  <c r="J80" i="15"/>
  <c r="H80" i="15"/>
  <c r="G80" i="15"/>
  <c r="E80" i="15"/>
  <c r="Z79" i="15"/>
  <c r="AA79" i="15" s="1"/>
  <c r="K79" i="15"/>
  <c r="J79" i="15"/>
  <c r="H79" i="15"/>
  <c r="G79" i="15"/>
  <c r="E79" i="15"/>
  <c r="Z78" i="15"/>
  <c r="AA78" i="15" s="1"/>
  <c r="K78" i="15"/>
  <c r="J78" i="15"/>
  <c r="H78" i="15"/>
  <c r="G78" i="15"/>
  <c r="E78" i="15"/>
  <c r="Z77" i="15"/>
  <c r="AA77" i="15" s="1"/>
  <c r="K77" i="15"/>
  <c r="J77" i="15"/>
  <c r="H77" i="15"/>
  <c r="G77" i="15"/>
  <c r="E77" i="15"/>
  <c r="Z76" i="15"/>
  <c r="AA76" i="15" s="1"/>
  <c r="K76" i="15"/>
  <c r="J76" i="15"/>
  <c r="H76" i="15"/>
  <c r="G76" i="15"/>
  <c r="E76" i="15"/>
  <c r="Z75" i="15"/>
  <c r="AA75" i="15" s="1"/>
  <c r="K75" i="15"/>
  <c r="J75" i="15"/>
  <c r="H75" i="15"/>
  <c r="G75" i="15"/>
  <c r="E75" i="15"/>
  <c r="Z74" i="15"/>
  <c r="AA74" i="15" s="1"/>
  <c r="K74" i="15"/>
  <c r="J74" i="15"/>
  <c r="H74" i="15"/>
  <c r="G74" i="15"/>
  <c r="E74" i="15"/>
  <c r="Z73" i="15"/>
  <c r="AA73" i="15" s="1"/>
  <c r="K73" i="15"/>
  <c r="J73" i="15"/>
  <c r="H73" i="15"/>
  <c r="G73" i="15"/>
  <c r="E73" i="15"/>
  <c r="Z72" i="15"/>
  <c r="AA72" i="15" s="1"/>
  <c r="K72" i="15"/>
  <c r="J72" i="15"/>
  <c r="H72" i="15"/>
  <c r="G72" i="15"/>
  <c r="E72" i="15"/>
  <c r="Z71" i="15"/>
  <c r="AA71" i="15" s="1"/>
  <c r="K71" i="15"/>
  <c r="J71" i="15"/>
  <c r="H71" i="15"/>
  <c r="G71" i="15"/>
  <c r="E71" i="15"/>
  <c r="Z70" i="15"/>
  <c r="AA70" i="15" s="1"/>
  <c r="K70" i="15"/>
  <c r="J70" i="15"/>
  <c r="H70" i="15"/>
  <c r="G70" i="15"/>
  <c r="E70" i="15"/>
  <c r="Z69" i="15"/>
  <c r="AA69" i="15" s="1"/>
  <c r="K69" i="15"/>
  <c r="J69" i="15"/>
  <c r="H69" i="15"/>
  <c r="G69" i="15"/>
  <c r="E69" i="15"/>
  <c r="Z68" i="15"/>
  <c r="AA68" i="15" s="1"/>
  <c r="K68" i="15"/>
  <c r="J68" i="15"/>
  <c r="H68" i="15"/>
  <c r="G68" i="15"/>
  <c r="E68" i="15"/>
  <c r="Z67" i="15"/>
  <c r="AA67" i="15" s="1"/>
  <c r="K67" i="15"/>
  <c r="J67" i="15"/>
  <c r="H67" i="15"/>
  <c r="G67" i="15"/>
  <c r="E67" i="15"/>
  <c r="Z66" i="15"/>
  <c r="AA66" i="15" s="1"/>
  <c r="K66" i="15"/>
  <c r="J66" i="15"/>
  <c r="H66" i="15"/>
  <c r="G66" i="15"/>
  <c r="E66" i="15"/>
  <c r="Z65" i="15"/>
  <c r="AA65" i="15" s="1"/>
  <c r="K65" i="15"/>
  <c r="J65" i="15"/>
  <c r="H65" i="15"/>
  <c r="G65" i="15"/>
  <c r="E65" i="15"/>
  <c r="Z64" i="15"/>
  <c r="AA64" i="15" s="1"/>
  <c r="K64" i="15"/>
  <c r="J64" i="15"/>
  <c r="H64" i="15"/>
  <c r="G64" i="15"/>
  <c r="E64" i="15"/>
  <c r="Z63" i="15"/>
  <c r="AA63" i="15" s="1"/>
  <c r="K63" i="15"/>
  <c r="J63" i="15"/>
  <c r="H63" i="15"/>
  <c r="G63" i="15"/>
  <c r="E63" i="15"/>
  <c r="K56" i="15"/>
  <c r="J56" i="15"/>
  <c r="H56" i="15"/>
  <c r="G56" i="15"/>
  <c r="E56" i="15"/>
  <c r="K55" i="15"/>
  <c r="J55" i="15"/>
  <c r="H55" i="15"/>
  <c r="G55" i="15"/>
  <c r="E55" i="15"/>
  <c r="Z54" i="15"/>
  <c r="AB54" i="15" s="1"/>
  <c r="K54" i="15"/>
  <c r="J54" i="15"/>
  <c r="H54" i="15"/>
  <c r="G54" i="15"/>
  <c r="E54" i="15"/>
  <c r="Z53" i="15"/>
  <c r="AB53" i="15" s="1"/>
  <c r="K53" i="15"/>
  <c r="J53" i="15"/>
  <c r="H53" i="15"/>
  <c r="G53" i="15"/>
  <c r="E53" i="15"/>
  <c r="Z52" i="15"/>
  <c r="AB52" i="15" s="1"/>
  <c r="K52" i="15"/>
  <c r="J52" i="15"/>
  <c r="H52" i="15"/>
  <c r="G52" i="15"/>
  <c r="E52" i="15"/>
  <c r="Z51" i="15"/>
  <c r="AB51" i="15" s="1"/>
  <c r="K51" i="15"/>
  <c r="J51" i="15"/>
  <c r="H51" i="15"/>
  <c r="G51" i="15"/>
  <c r="E51" i="15"/>
  <c r="Z50" i="15"/>
  <c r="AB50" i="15" s="1"/>
  <c r="K50" i="15"/>
  <c r="J50" i="15"/>
  <c r="H50" i="15"/>
  <c r="G50" i="15"/>
  <c r="E50" i="15"/>
  <c r="Z49" i="15"/>
  <c r="AB49" i="15" s="1"/>
  <c r="K49" i="15"/>
  <c r="J49" i="15"/>
  <c r="H49" i="15"/>
  <c r="G49" i="15"/>
  <c r="E49" i="15"/>
  <c r="Z48" i="15"/>
  <c r="AB48" i="15" s="1"/>
  <c r="K48" i="15"/>
  <c r="J48" i="15"/>
  <c r="H48" i="15"/>
  <c r="G48" i="15"/>
  <c r="E48" i="15"/>
  <c r="Z47" i="15"/>
  <c r="AB47" i="15" s="1"/>
  <c r="K47" i="15"/>
  <c r="J47" i="15"/>
  <c r="H47" i="15"/>
  <c r="G47" i="15"/>
  <c r="E47" i="15"/>
  <c r="Z46" i="15"/>
  <c r="AB46" i="15" s="1"/>
  <c r="K46" i="15"/>
  <c r="J46" i="15"/>
  <c r="H46" i="15"/>
  <c r="G46" i="15"/>
  <c r="E46" i="15"/>
  <c r="Z45" i="15"/>
  <c r="AB45" i="15" s="1"/>
  <c r="K45" i="15"/>
  <c r="J45" i="15"/>
  <c r="H45" i="15"/>
  <c r="G45" i="15"/>
  <c r="E45" i="15"/>
  <c r="Z44" i="15"/>
  <c r="AB44" i="15" s="1"/>
  <c r="K44" i="15"/>
  <c r="J44" i="15"/>
  <c r="H44" i="15"/>
  <c r="G44" i="15"/>
  <c r="E44" i="15"/>
  <c r="Z43" i="15"/>
  <c r="AB43" i="15" s="1"/>
  <c r="K43" i="15"/>
  <c r="J43" i="15"/>
  <c r="H43" i="15"/>
  <c r="G43" i="15"/>
  <c r="E43" i="15"/>
  <c r="Z42" i="15"/>
  <c r="AB42" i="15" s="1"/>
  <c r="K42" i="15"/>
  <c r="J42" i="15"/>
  <c r="H42" i="15"/>
  <c r="G42" i="15"/>
  <c r="E42" i="15"/>
  <c r="Z41" i="15"/>
  <c r="AB41" i="15" s="1"/>
  <c r="K41" i="15"/>
  <c r="J41" i="15"/>
  <c r="H41" i="15"/>
  <c r="G41" i="15"/>
  <c r="E41" i="15"/>
  <c r="Z40" i="15"/>
  <c r="AB40" i="15" s="1"/>
  <c r="K40" i="15"/>
  <c r="J40" i="15"/>
  <c r="H40" i="15"/>
  <c r="G40" i="15"/>
  <c r="E40" i="15"/>
  <c r="Z39" i="15"/>
  <c r="AB39" i="15" s="1"/>
  <c r="K39" i="15"/>
  <c r="J39" i="15"/>
  <c r="H39" i="15"/>
  <c r="G39" i="15"/>
  <c r="E39" i="15"/>
  <c r="Z38" i="15"/>
  <c r="AB38" i="15" s="1"/>
  <c r="K38" i="15"/>
  <c r="J38" i="15"/>
  <c r="H38" i="15"/>
  <c r="G38" i="15"/>
  <c r="E38" i="15"/>
  <c r="Z37" i="15"/>
  <c r="AB37" i="15" s="1"/>
  <c r="K37" i="15"/>
  <c r="J37" i="15"/>
  <c r="H37" i="15"/>
  <c r="G37" i="15"/>
  <c r="E37" i="15"/>
  <c r="Z36" i="15"/>
  <c r="AB36" i="15" s="1"/>
  <c r="K36" i="15"/>
  <c r="J36" i="15"/>
  <c r="H36" i="15"/>
  <c r="G36" i="15"/>
  <c r="E36" i="15"/>
  <c r="Z35" i="15"/>
  <c r="AB35" i="15" s="1"/>
  <c r="K35" i="15"/>
  <c r="J35" i="15"/>
  <c r="H35" i="15"/>
  <c r="G35" i="15"/>
  <c r="E35" i="15"/>
  <c r="Z34" i="15"/>
  <c r="AB34" i="15" s="1"/>
  <c r="K34" i="15"/>
  <c r="J34" i="15"/>
  <c r="H34" i="15"/>
  <c r="G34" i="15"/>
  <c r="E34" i="15"/>
  <c r="K27" i="15"/>
  <c r="J27" i="15"/>
  <c r="H27" i="15"/>
  <c r="G27" i="15"/>
  <c r="E27" i="15"/>
  <c r="K26" i="15"/>
  <c r="J26" i="15"/>
  <c r="H26" i="15"/>
  <c r="G26" i="15"/>
  <c r="E26" i="15"/>
  <c r="Z25" i="15"/>
  <c r="AA25" i="15" s="1"/>
  <c r="K25" i="15"/>
  <c r="J25" i="15"/>
  <c r="H25" i="15"/>
  <c r="G25" i="15"/>
  <c r="E25" i="15"/>
  <c r="Z24" i="15"/>
  <c r="AA24" i="15" s="1"/>
  <c r="K24" i="15"/>
  <c r="J24" i="15"/>
  <c r="H24" i="15"/>
  <c r="G24" i="15"/>
  <c r="E24" i="15"/>
  <c r="Z23" i="15"/>
  <c r="AA23" i="15" s="1"/>
  <c r="K23" i="15"/>
  <c r="J23" i="15"/>
  <c r="H23" i="15"/>
  <c r="G23" i="15"/>
  <c r="E23" i="15"/>
  <c r="Z22" i="15"/>
  <c r="AA22" i="15" s="1"/>
  <c r="K22" i="15"/>
  <c r="J22" i="15"/>
  <c r="H22" i="15"/>
  <c r="G22" i="15"/>
  <c r="E22" i="15"/>
  <c r="Z21" i="15"/>
  <c r="AA21" i="15" s="1"/>
  <c r="K21" i="15"/>
  <c r="J21" i="15"/>
  <c r="H21" i="15"/>
  <c r="G21" i="15"/>
  <c r="E21" i="15"/>
  <c r="Z20" i="15"/>
  <c r="AA20" i="15" s="1"/>
  <c r="K20" i="15"/>
  <c r="J20" i="15"/>
  <c r="H20" i="15"/>
  <c r="G20" i="15"/>
  <c r="E20" i="15"/>
  <c r="Z19" i="15"/>
  <c r="AA19" i="15" s="1"/>
  <c r="K19" i="15"/>
  <c r="J19" i="15"/>
  <c r="H19" i="15"/>
  <c r="G19" i="15"/>
  <c r="E19" i="15"/>
  <c r="Z18" i="15"/>
  <c r="AA18" i="15" s="1"/>
  <c r="K18" i="15"/>
  <c r="J18" i="15"/>
  <c r="H18" i="15"/>
  <c r="G18" i="15"/>
  <c r="E18" i="15"/>
  <c r="Z17" i="15"/>
  <c r="AA17" i="15" s="1"/>
  <c r="K17" i="15"/>
  <c r="J17" i="15"/>
  <c r="H17" i="15"/>
  <c r="G17" i="15"/>
  <c r="E17" i="15"/>
  <c r="Z16" i="15"/>
  <c r="AA16" i="15" s="1"/>
  <c r="K16" i="15"/>
  <c r="J16" i="15"/>
  <c r="H16" i="15"/>
  <c r="G16" i="15"/>
  <c r="E16" i="15"/>
  <c r="Z15" i="15"/>
  <c r="AA15" i="15" s="1"/>
  <c r="K15" i="15"/>
  <c r="J15" i="15"/>
  <c r="H15" i="15"/>
  <c r="G15" i="15"/>
  <c r="E15" i="15"/>
  <c r="Z14" i="15"/>
  <c r="AA14" i="15" s="1"/>
  <c r="K14" i="15"/>
  <c r="J14" i="15"/>
  <c r="H14" i="15"/>
  <c r="G14" i="15"/>
  <c r="E14" i="15"/>
  <c r="Z13" i="15"/>
  <c r="AA13" i="15" s="1"/>
  <c r="K13" i="15"/>
  <c r="J13" i="15"/>
  <c r="H13" i="15"/>
  <c r="G13" i="15"/>
  <c r="E13" i="15"/>
  <c r="Z12" i="15"/>
  <c r="AA12" i="15" s="1"/>
  <c r="K12" i="15"/>
  <c r="J12" i="15"/>
  <c r="H12" i="15"/>
  <c r="G12" i="15"/>
  <c r="E12" i="15"/>
  <c r="Z11" i="15"/>
  <c r="AA11" i="15" s="1"/>
  <c r="K11" i="15"/>
  <c r="J11" i="15"/>
  <c r="H11" i="15"/>
  <c r="G11" i="15"/>
  <c r="E11" i="15"/>
  <c r="Z10" i="15"/>
  <c r="AA10" i="15" s="1"/>
  <c r="K10" i="15"/>
  <c r="J10" i="15"/>
  <c r="H10" i="15"/>
  <c r="G10" i="15"/>
  <c r="E10" i="15"/>
  <c r="Z9" i="15"/>
  <c r="AA9" i="15" s="1"/>
  <c r="K9" i="15"/>
  <c r="J9" i="15"/>
  <c r="H9" i="15"/>
  <c r="G9" i="15"/>
  <c r="E9" i="15"/>
  <c r="Z8" i="15"/>
  <c r="AA8" i="15" s="1"/>
  <c r="K8" i="15"/>
  <c r="J8" i="15"/>
  <c r="H8" i="15"/>
  <c r="G8" i="15"/>
  <c r="E8" i="15"/>
  <c r="Z7" i="15"/>
  <c r="AA7" i="15" s="1"/>
  <c r="K7" i="15"/>
  <c r="J7" i="15"/>
  <c r="H7" i="15"/>
  <c r="G7" i="15"/>
  <c r="E7" i="15"/>
  <c r="Z6" i="15"/>
  <c r="AA6" i="15" s="1"/>
  <c r="K6" i="15"/>
  <c r="J6" i="15"/>
  <c r="H6" i="15"/>
  <c r="G6" i="15"/>
  <c r="E6" i="15"/>
  <c r="Z5" i="15"/>
  <c r="AA5" i="15" s="1"/>
  <c r="K5" i="15"/>
  <c r="J5" i="15"/>
  <c r="H5" i="15"/>
  <c r="G5" i="15"/>
  <c r="E5" i="15"/>
  <c r="AB16" i="15" l="1"/>
  <c r="AB20" i="15"/>
  <c r="AB8" i="15"/>
  <c r="AB24" i="15"/>
  <c r="AB12" i="15"/>
  <c r="AB7" i="15"/>
  <c r="AB11" i="15"/>
  <c r="AB15" i="15"/>
  <c r="AB19" i="15"/>
  <c r="AB23" i="15"/>
  <c r="AB6" i="15"/>
  <c r="AB10" i="15"/>
  <c r="AB14" i="15"/>
  <c r="AB18" i="15"/>
  <c r="AB22" i="15"/>
  <c r="AB5" i="15"/>
  <c r="AB9" i="15"/>
  <c r="AB13" i="15"/>
  <c r="AB17" i="15"/>
  <c r="AB21" i="15"/>
  <c r="AB25" i="15"/>
  <c r="AB78" i="15"/>
  <c r="AB66" i="15"/>
  <c r="AB82" i="15"/>
  <c r="AB70" i="15"/>
  <c r="AB74" i="15"/>
  <c r="AB65" i="15"/>
  <c r="AB69" i="15"/>
  <c r="AB73" i="15"/>
  <c r="AB77" i="15"/>
  <c r="AB81" i="15"/>
  <c r="AB64" i="15"/>
  <c r="AB68" i="15"/>
  <c r="AB72" i="15"/>
  <c r="AB76" i="15"/>
  <c r="AB80" i="15"/>
  <c r="AB63" i="15"/>
  <c r="AB67" i="15"/>
  <c r="AB71" i="15"/>
  <c r="AB75" i="15"/>
  <c r="AB79" i="15"/>
  <c r="AB83" i="15"/>
  <c r="AA34" i="15"/>
  <c r="AA35" i="15"/>
  <c r="AA36" i="15"/>
  <c r="AA37" i="15"/>
  <c r="AA38" i="15"/>
  <c r="AA39" i="15"/>
  <c r="AA40" i="15"/>
  <c r="AA41" i="15"/>
  <c r="AA42" i="15"/>
  <c r="AA43" i="15"/>
  <c r="AA44" i="15"/>
  <c r="AA45" i="15"/>
  <c r="AA46" i="15"/>
  <c r="AA51" i="15"/>
  <c r="AA52" i="15"/>
  <c r="AA53" i="15"/>
  <c r="AA47" i="15"/>
  <c r="AA48" i="15"/>
  <c r="AA49" i="15"/>
  <c r="AA50" i="15"/>
  <c r="AA54" i="15"/>
  <c r="G5" i="10" l="1"/>
  <c r="F5" i="10"/>
  <c r="E5" i="10"/>
  <c r="M17" i="13"/>
  <c r="S17" i="13" s="1"/>
  <c r="M16" i="13"/>
  <c r="S16" i="13" s="1"/>
  <c r="M15" i="13"/>
  <c r="S15" i="13" s="1"/>
  <c r="M14" i="13"/>
  <c r="S14" i="13" s="1"/>
  <c r="M13" i="13"/>
  <c r="S13" i="13" s="1"/>
  <c r="M25" i="13"/>
  <c r="S25" i="13" s="1"/>
  <c r="M24" i="13"/>
  <c r="S24" i="13" s="1"/>
  <c r="M23" i="13"/>
  <c r="S23" i="13" s="1"/>
  <c r="M22" i="13"/>
  <c r="S22" i="13" s="1"/>
  <c r="M21" i="13"/>
  <c r="S21" i="13" s="1"/>
  <c r="H64" i="2"/>
  <c r="C5" i="10" l="1"/>
  <c r="B5" i="10"/>
  <c r="D5" i="10"/>
  <c r="O13" i="13"/>
  <c r="O14" i="13"/>
  <c r="O15" i="13"/>
  <c r="O16" i="13"/>
  <c r="O17" i="13"/>
  <c r="Q13" i="13"/>
  <c r="Q14" i="13"/>
  <c r="Q15" i="13"/>
  <c r="Q16" i="13"/>
  <c r="Q17" i="13"/>
  <c r="O23" i="13"/>
  <c r="O25" i="13"/>
  <c r="O21" i="13"/>
  <c r="O22" i="13"/>
  <c r="O24" i="13"/>
  <c r="Q21" i="13"/>
  <c r="Q22" i="13"/>
  <c r="Q23" i="13"/>
  <c r="Q24" i="13"/>
  <c r="Q25" i="13"/>
  <c r="C10" i="13" l="1"/>
  <c r="E117" i="11" l="1"/>
  <c r="D117" i="11"/>
  <c r="D115" i="11"/>
  <c r="E115" i="11" s="1"/>
  <c r="D114" i="11"/>
  <c r="E114" i="11" s="1"/>
  <c r="E90" i="11"/>
  <c r="D90" i="11"/>
  <c r="D88" i="11"/>
  <c r="E88" i="11" s="1"/>
  <c r="D87" i="11"/>
  <c r="E87" i="11" s="1"/>
  <c r="E116" i="11"/>
  <c r="D116" i="11"/>
  <c r="D89" i="11"/>
  <c r="E89" i="11"/>
  <c r="AA6" i="10" l="1"/>
  <c r="AA7" i="10"/>
  <c r="AA8" i="10"/>
  <c r="AA9" i="10"/>
  <c r="AA10" i="10"/>
  <c r="AA11" i="10"/>
  <c r="AA12" i="10"/>
  <c r="AA13" i="10"/>
  <c r="AA14" i="10"/>
  <c r="AA5" i="10"/>
  <c r="M3" i="9"/>
  <c r="N3" i="9"/>
  <c r="O3" i="9"/>
  <c r="P3" i="9"/>
  <c r="Q3" i="9"/>
  <c r="L3" i="9"/>
  <c r="P25" i="9"/>
  <c r="P24" i="9"/>
  <c r="P23" i="9"/>
  <c r="P22" i="9"/>
  <c r="P21" i="9"/>
  <c r="P20" i="9"/>
  <c r="P19" i="9"/>
  <c r="P18" i="9"/>
  <c r="P17" i="9"/>
  <c r="P16" i="9"/>
  <c r="P15" i="9"/>
  <c r="P14" i="9"/>
  <c r="P13" i="9"/>
  <c r="P12" i="9"/>
  <c r="P11" i="9"/>
  <c r="P10" i="9"/>
  <c r="P9" i="9"/>
  <c r="P8" i="9"/>
  <c r="P7" i="9"/>
  <c r="P6" i="9"/>
  <c r="P5" i="9"/>
  <c r="P4" i="9"/>
  <c r="C39" i="13" l="1"/>
  <c r="T9" i="13"/>
  <c r="R9" i="13"/>
  <c r="P9" i="13"/>
  <c r="N9" i="13"/>
  <c r="I9" i="13"/>
  <c r="G9" i="13"/>
  <c r="E9" i="13"/>
  <c r="C9" i="13"/>
  <c r="B9" i="13" s="1"/>
  <c r="J9" i="13" s="1"/>
  <c r="U17" i="13"/>
  <c r="B17" i="13"/>
  <c r="U25" i="13"/>
  <c r="B25" i="13"/>
  <c r="B13" i="2"/>
  <c r="O38" i="13" l="1"/>
  <c r="M9" i="13"/>
  <c r="S9" i="13" s="1"/>
  <c r="N38" i="13"/>
  <c r="D9" i="13"/>
  <c r="J25" i="13"/>
  <c r="H25" i="13"/>
  <c r="F25" i="13"/>
  <c r="D25" i="13"/>
  <c r="D38" i="13"/>
  <c r="E38" i="13" s="1"/>
  <c r="H38" i="13"/>
  <c r="I38" i="13" s="1"/>
  <c r="J17" i="13"/>
  <c r="F17" i="13"/>
  <c r="D17" i="13"/>
  <c r="H17" i="13"/>
  <c r="C38" i="13"/>
  <c r="F38" i="13"/>
  <c r="G38" i="13" s="1"/>
  <c r="Q38" i="13"/>
  <c r="R38" i="13" s="1"/>
  <c r="S38" i="13"/>
  <c r="T38" i="13" s="1"/>
  <c r="U9" i="13"/>
  <c r="O9" i="13"/>
  <c r="H9" i="13"/>
  <c r="F9" i="13"/>
  <c r="Q9" i="13" l="1"/>
  <c r="P38" i="13"/>
  <c r="B13" i="1"/>
  <c r="T10" i="13" l="1"/>
  <c r="T8" i="13"/>
  <c r="T7" i="13"/>
  <c r="T6" i="13"/>
  <c r="T5" i="13"/>
  <c r="R10" i="13"/>
  <c r="R8" i="13"/>
  <c r="R7" i="13"/>
  <c r="R6" i="13"/>
  <c r="R5" i="13"/>
  <c r="P10" i="13"/>
  <c r="P8" i="13"/>
  <c r="P7" i="13"/>
  <c r="P6" i="13"/>
  <c r="P5" i="13"/>
  <c r="N10" i="13"/>
  <c r="N39" i="13" s="1"/>
  <c r="N8" i="13"/>
  <c r="N37" i="13" s="1"/>
  <c r="N7" i="13"/>
  <c r="N36" i="13" s="1"/>
  <c r="N6" i="13"/>
  <c r="M6" i="13" s="1"/>
  <c r="N5" i="13"/>
  <c r="N34" i="13" s="1"/>
  <c r="M26" i="13"/>
  <c r="S26" i="13" s="1"/>
  <c r="U24" i="13"/>
  <c r="U23" i="13"/>
  <c r="M18" i="13"/>
  <c r="S18" i="13" s="1"/>
  <c r="U16" i="13"/>
  <c r="I10" i="13"/>
  <c r="I8" i="13"/>
  <c r="I7" i="13"/>
  <c r="I6" i="13"/>
  <c r="I5" i="13"/>
  <c r="G10" i="13"/>
  <c r="G8" i="13"/>
  <c r="G7" i="13"/>
  <c r="G6" i="13"/>
  <c r="G5" i="13"/>
  <c r="E10" i="13"/>
  <c r="E8" i="13"/>
  <c r="E7" i="13"/>
  <c r="E6" i="13"/>
  <c r="E5" i="13"/>
  <c r="C8" i="13"/>
  <c r="C37" i="13" s="1"/>
  <c r="C7" i="13"/>
  <c r="C36" i="13" s="1"/>
  <c r="C6" i="13"/>
  <c r="C35" i="13" s="1"/>
  <c r="C5" i="13"/>
  <c r="C34" i="13" s="1"/>
  <c r="B26" i="13"/>
  <c r="F26" i="13" s="1"/>
  <c r="B24" i="13"/>
  <c r="B23" i="13"/>
  <c r="B22" i="13"/>
  <c r="B21" i="13"/>
  <c r="B18" i="13"/>
  <c r="J18" i="13" s="1"/>
  <c r="B16" i="13"/>
  <c r="B15" i="13"/>
  <c r="B14" i="13"/>
  <c r="B13" i="13"/>
  <c r="O39" i="13" l="1"/>
  <c r="Q39" i="13" s="1"/>
  <c r="F24" i="13"/>
  <c r="D24" i="13"/>
  <c r="H24" i="13"/>
  <c r="H21" i="13"/>
  <c r="F21" i="13"/>
  <c r="D21" i="13"/>
  <c r="D23" i="13"/>
  <c r="F23" i="13"/>
  <c r="H23" i="13"/>
  <c r="J22" i="13"/>
  <c r="H22" i="13"/>
  <c r="D22" i="13"/>
  <c r="F22" i="13"/>
  <c r="H15" i="13"/>
  <c r="F15" i="13"/>
  <c r="D15" i="13"/>
  <c r="D16" i="13"/>
  <c r="H16" i="13"/>
  <c r="F16" i="13"/>
  <c r="J13" i="13"/>
  <c r="F13" i="13"/>
  <c r="D13" i="13"/>
  <c r="H13" i="13"/>
  <c r="H14" i="13"/>
  <c r="F14" i="13"/>
  <c r="D14" i="13"/>
  <c r="D39" i="13"/>
  <c r="H39" i="13" s="1"/>
  <c r="M7" i="13"/>
  <c r="O7" i="13" s="1"/>
  <c r="D34" i="13"/>
  <c r="F34" i="13" s="1"/>
  <c r="O36" i="13"/>
  <c r="Q36" i="13" s="1"/>
  <c r="O34" i="13"/>
  <c r="S34" i="13" s="1"/>
  <c r="O37" i="13"/>
  <c r="H34" i="13"/>
  <c r="O35" i="13"/>
  <c r="P35" i="13" s="1"/>
  <c r="Q34" i="13"/>
  <c r="D37" i="13"/>
  <c r="H37" i="13" s="1"/>
  <c r="D35" i="13"/>
  <c r="H35" i="13" s="1"/>
  <c r="D36" i="13"/>
  <c r="N35" i="13"/>
  <c r="B8" i="13"/>
  <c r="B7" i="13"/>
  <c r="F7" i="13" s="1"/>
  <c r="B6" i="13"/>
  <c r="H6" i="13" s="1"/>
  <c r="J8" i="13"/>
  <c r="U13" i="13"/>
  <c r="U18" i="13"/>
  <c r="M8" i="13"/>
  <c r="Q8" i="13" s="1"/>
  <c r="U22" i="13"/>
  <c r="B10" i="13"/>
  <c r="O18" i="13"/>
  <c r="Q18" i="13"/>
  <c r="U15" i="13"/>
  <c r="U21" i="13"/>
  <c r="U26" i="13"/>
  <c r="O26" i="13"/>
  <c r="Q26" i="13"/>
  <c r="U14" i="13"/>
  <c r="M5" i="13"/>
  <c r="Q5" i="13" s="1"/>
  <c r="M10" i="13"/>
  <c r="Q6" i="13"/>
  <c r="O6" i="13"/>
  <c r="U6" i="13"/>
  <c r="S6" i="13"/>
  <c r="B5" i="13"/>
  <c r="J5" i="13" s="1"/>
  <c r="F8" i="13"/>
  <c r="D18" i="13"/>
  <c r="H18" i="13"/>
  <c r="J23" i="13"/>
  <c r="J14" i="13"/>
  <c r="D26" i="13"/>
  <c r="H26" i="13"/>
  <c r="J24" i="13"/>
  <c r="J15" i="13"/>
  <c r="F18" i="13"/>
  <c r="J21" i="13"/>
  <c r="J26" i="13"/>
  <c r="J16" i="13"/>
  <c r="S39" i="13" l="1"/>
  <c r="T39" i="13" s="1"/>
  <c r="F39" i="13"/>
  <c r="G39" i="13" s="1"/>
  <c r="S5" i="13"/>
  <c r="S7" i="13"/>
  <c r="E37" i="13"/>
  <c r="O10" i="13"/>
  <c r="P39" i="13"/>
  <c r="R39" i="13"/>
  <c r="J10" i="13"/>
  <c r="I39" i="13"/>
  <c r="E39" i="13"/>
  <c r="S10" i="13"/>
  <c r="J6" i="13"/>
  <c r="J7" i="13"/>
  <c r="H7" i="13"/>
  <c r="Q7" i="13"/>
  <c r="U7" i="13"/>
  <c r="R36" i="13"/>
  <c r="P36" i="13"/>
  <c r="S36" i="13"/>
  <c r="T36" i="13" s="1"/>
  <c r="P37" i="13"/>
  <c r="Q35" i="13"/>
  <c r="R35" i="13" s="1"/>
  <c r="F6" i="13"/>
  <c r="S35" i="13"/>
  <c r="T35" i="13" s="1"/>
  <c r="I35" i="13"/>
  <c r="R34" i="13"/>
  <c r="S37" i="13"/>
  <c r="T37" i="13" s="1"/>
  <c r="Q37" i="13"/>
  <c r="R37" i="13" s="1"/>
  <c r="E36" i="13"/>
  <c r="E34" i="13"/>
  <c r="F35" i="13"/>
  <c r="G35" i="13" s="1"/>
  <c r="F37" i="13"/>
  <c r="G37" i="13" s="1"/>
  <c r="F36" i="13"/>
  <c r="G36" i="13" s="1"/>
  <c r="E35" i="13"/>
  <c r="P34" i="13"/>
  <c r="I37" i="13"/>
  <c r="H36" i="13"/>
  <c r="I36" i="13" s="1"/>
  <c r="D8" i="13"/>
  <c r="H8" i="13"/>
  <c r="G34" i="13"/>
  <c r="T34" i="13"/>
  <c r="I34" i="13"/>
  <c r="H5" i="13"/>
  <c r="D6" i="13"/>
  <c r="S8" i="13"/>
  <c r="U8" i="13"/>
  <c r="D7" i="13"/>
  <c r="Q10" i="13"/>
  <c r="O8" i="13"/>
  <c r="U10" i="13"/>
  <c r="F5" i="13"/>
  <c r="D5" i="13"/>
  <c r="D10" i="13"/>
  <c r="U5" i="13"/>
  <c r="H10" i="13"/>
  <c r="F10" i="13"/>
  <c r="O5" i="13"/>
  <c r="A32" i="2"/>
  <c r="Q25" i="9" l="1"/>
  <c r="O25" i="9"/>
  <c r="N25" i="9"/>
  <c r="M25" i="9"/>
  <c r="L25" i="9"/>
  <c r="Q24" i="9"/>
  <c r="O24" i="9"/>
  <c r="N24" i="9"/>
  <c r="M24" i="9"/>
  <c r="L24" i="9"/>
  <c r="Q23" i="9"/>
  <c r="O23" i="9"/>
  <c r="N23" i="9"/>
  <c r="M23" i="9"/>
  <c r="L23" i="9"/>
  <c r="Q22" i="9"/>
  <c r="O22" i="9"/>
  <c r="N22" i="9"/>
  <c r="M22" i="9"/>
  <c r="L22" i="9"/>
  <c r="Q21" i="9"/>
  <c r="O21" i="9"/>
  <c r="N21" i="9"/>
  <c r="M21" i="9"/>
  <c r="L21" i="9"/>
  <c r="Q20" i="9"/>
  <c r="O20" i="9"/>
  <c r="N20" i="9"/>
  <c r="M20" i="9"/>
  <c r="L20" i="9"/>
  <c r="Q19" i="9"/>
  <c r="O19" i="9"/>
  <c r="N19" i="9"/>
  <c r="M19" i="9"/>
  <c r="L19" i="9"/>
  <c r="Q18" i="9"/>
  <c r="O18" i="9"/>
  <c r="N18" i="9"/>
  <c r="M18" i="9"/>
  <c r="L18" i="9"/>
  <c r="Q17" i="9"/>
  <c r="O17" i="9"/>
  <c r="N17" i="9"/>
  <c r="M17" i="9"/>
  <c r="L17" i="9"/>
  <c r="Q16" i="9"/>
  <c r="O16" i="9"/>
  <c r="N16" i="9"/>
  <c r="M16" i="9"/>
  <c r="L16" i="9"/>
  <c r="Q15" i="9"/>
  <c r="O15" i="9"/>
  <c r="N15" i="9"/>
  <c r="M15" i="9"/>
  <c r="L15" i="9"/>
  <c r="Q14" i="9"/>
  <c r="O14" i="9"/>
  <c r="N14" i="9"/>
  <c r="M14" i="9"/>
  <c r="L14" i="9"/>
  <c r="Q13" i="9"/>
  <c r="O13" i="9"/>
  <c r="N13" i="9"/>
  <c r="M13" i="9"/>
  <c r="L13" i="9"/>
  <c r="Q12" i="9"/>
  <c r="O12" i="9"/>
  <c r="N12" i="9"/>
  <c r="M12" i="9"/>
  <c r="L12" i="9"/>
  <c r="Q11" i="9"/>
  <c r="O11" i="9"/>
  <c r="N11" i="9"/>
  <c r="M11" i="9"/>
  <c r="L11" i="9"/>
  <c r="Q10" i="9"/>
  <c r="O10" i="9"/>
  <c r="N10" i="9"/>
  <c r="M10" i="9"/>
  <c r="L10" i="9"/>
  <c r="Q9" i="9"/>
  <c r="O9" i="9"/>
  <c r="N9" i="9"/>
  <c r="M9" i="9"/>
  <c r="L9" i="9"/>
  <c r="Q8" i="9"/>
  <c r="O8" i="9"/>
  <c r="N8" i="9"/>
  <c r="M8" i="9"/>
  <c r="L8" i="9"/>
  <c r="Q7" i="9"/>
  <c r="O7" i="9"/>
  <c r="N7" i="9"/>
  <c r="M7" i="9"/>
  <c r="L7" i="9"/>
  <c r="Q6" i="9"/>
  <c r="O6" i="9"/>
  <c r="N6" i="9"/>
  <c r="M6" i="9"/>
  <c r="L6" i="9"/>
  <c r="Q5" i="9"/>
  <c r="O5" i="9"/>
  <c r="N5" i="9"/>
  <c r="M5" i="9"/>
  <c r="L5" i="9"/>
  <c r="Q4" i="9"/>
  <c r="O4" i="9"/>
  <c r="N4" i="9"/>
  <c r="M4" i="9"/>
  <c r="L4" i="9"/>
  <c r="A53" i="2" l="1"/>
  <c r="A33" i="2"/>
  <c r="J13" i="2"/>
  <c r="J38" i="2" s="1"/>
  <c r="I13" i="2"/>
  <c r="H13" i="2"/>
  <c r="G13" i="2"/>
  <c r="F13" i="2"/>
  <c r="E13" i="2"/>
  <c r="D13" i="2"/>
  <c r="C13" i="2"/>
  <c r="A45" i="2"/>
  <c r="A25" i="2"/>
  <c r="J58" i="2"/>
  <c r="I58" i="2"/>
  <c r="H58" i="2"/>
  <c r="G58" i="2"/>
  <c r="F58" i="2"/>
  <c r="E58" i="2"/>
  <c r="D58" i="2"/>
  <c r="C58" i="2"/>
  <c r="B58" i="2"/>
  <c r="J57" i="2"/>
  <c r="I57" i="2"/>
  <c r="H57" i="2"/>
  <c r="G57" i="2"/>
  <c r="F57" i="2"/>
  <c r="E57" i="2"/>
  <c r="D57" i="2"/>
  <c r="C57" i="2"/>
  <c r="B57" i="2"/>
  <c r="J56" i="2"/>
  <c r="I56" i="2"/>
  <c r="H56" i="2"/>
  <c r="G56" i="2"/>
  <c r="F56" i="2"/>
  <c r="E56" i="2"/>
  <c r="D56" i="2"/>
  <c r="C56" i="2"/>
  <c r="B56" i="2"/>
  <c r="J55" i="2"/>
  <c r="I55" i="2"/>
  <c r="H55" i="2"/>
  <c r="G55" i="2"/>
  <c r="F55" i="2"/>
  <c r="E55" i="2"/>
  <c r="D55" i="2"/>
  <c r="C55" i="2"/>
  <c r="B55" i="2"/>
  <c r="J54" i="2"/>
  <c r="I54" i="2"/>
  <c r="H54" i="2"/>
  <c r="G54" i="2"/>
  <c r="F54" i="2"/>
  <c r="E54" i="2"/>
  <c r="D54" i="2"/>
  <c r="C54" i="2"/>
  <c r="B54" i="2"/>
  <c r="J52" i="2"/>
  <c r="I52" i="2"/>
  <c r="H52" i="2"/>
  <c r="G52" i="2"/>
  <c r="F52" i="2"/>
  <c r="E52" i="2"/>
  <c r="D52" i="2"/>
  <c r="C52" i="2"/>
  <c r="B52" i="2"/>
  <c r="J51" i="2"/>
  <c r="I51" i="2"/>
  <c r="H51" i="2"/>
  <c r="G51" i="2"/>
  <c r="F51" i="2"/>
  <c r="E51" i="2"/>
  <c r="D51" i="2"/>
  <c r="C51" i="2"/>
  <c r="B51" i="2"/>
  <c r="J50" i="2"/>
  <c r="I50" i="2"/>
  <c r="H50" i="2"/>
  <c r="G50" i="2"/>
  <c r="F50" i="2"/>
  <c r="E50" i="2"/>
  <c r="D50" i="2"/>
  <c r="C50" i="2"/>
  <c r="B50" i="2"/>
  <c r="J49" i="2"/>
  <c r="I49" i="2"/>
  <c r="H49" i="2"/>
  <c r="G49" i="2"/>
  <c r="F49" i="2"/>
  <c r="E49" i="2"/>
  <c r="D49" i="2"/>
  <c r="C49" i="2"/>
  <c r="B49" i="2"/>
  <c r="J48" i="2"/>
  <c r="I48" i="2"/>
  <c r="H48" i="2"/>
  <c r="G48" i="2"/>
  <c r="F48" i="2"/>
  <c r="E48" i="2"/>
  <c r="D48" i="2"/>
  <c r="C48" i="2"/>
  <c r="B48" i="2"/>
  <c r="J47" i="2"/>
  <c r="I47" i="2"/>
  <c r="H47" i="2"/>
  <c r="G47" i="2"/>
  <c r="F47" i="2"/>
  <c r="E47" i="2"/>
  <c r="D47" i="2"/>
  <c r="C47" i="2"/>
  <c r="B47" i="2"/>
  <c r="J46" i="2"/>
  <c r="I46" i="2"/>
  <c r="H46" i="2"/>
  <c r="G46" i="2"/>
  <c r="F46" i="2"/>
  <c r="E46" i="2"/>
  <c r="D46" i="2"/>
  <c r="C46" i="2"/>
  <c r="B46" i="2"/>
  <c r="A58" i="2"/>
  <c r="A57" i="2"/>
  <c r="A56" i="2"/>
  <c r="A55" i="2"/>
  <c r="A54" i="2"/>
  <c r="A52" i="2"/>
  <c r="A51" i="2"/>
  <c r="A50" i="2"/>
  <c r="A49" i="2"/>
  <c r="A48" i="2"/>
  <c r="A47" i="2"/>
  <c r="A46" i="2"/>
  <c r="A38" i="2"/>
  <c r="A37" i="2"/>
  <c r="A36" i="2"/>
  <c r="A35" i="2"/>
  <c r="A34" i="2"/>
  <c r="A31" i="2"/>
  <c r="A30" i="2"/>
  <c r="A29" i="2"/>
  <c r="A28" i="2"/>
  <c r="A27" i="2"/>
  <c r="A26" i="2"/>
  <c r="H36" i="2"/>
  <c r="F38" i="2"/>
  <c r="D36" i="2"/>
  <c r="H107" i="2" l="1"/>
  <c r="H103" i="2"/>
  <c r="H99" i="2"/>
  <c r="H95" i="2"/>
  <c r="H91" i="2"/>
  <c r="H87" i="2"/>
  <c r="H83" i="2"/>
  <c r="H79" i="2"/>
  <c r="H75" i="2"/>
  <c r="H71" i="2"/>
  <c r="H67" i="2"/>
  <c r="H85" i="2"/>
  <c r="H81" i="2"/>
  <c r="H69" i="2"/>
  <c r="H104" i="2"/>
  <c r="H100" i="2"/>
  <c r="H96" i="2"/>
  <c r="H92" i="2"/>
  <c r="H88" i="2"/>
  <c r="H84" i="2"/>
  <c r="H80" i="2"/>
  <c r="H76" i="2"/>
  <c r="H72" i="2"/>
  <c r="H68" i="2"/>
  <c r="H105" i="2"/>
  <c r="H101" i="2"/>
  <c r="H97" i="2"/>
  <c r="H93" i="2"/>
  <c r="H89" i="2"/>
  <c r="H77" i="2"/>
  <c r="H73" i="2"/>
  <c r="H65" i="2"/>
  <c r="H106" i="2"/>
  <c r="H102" i="2"/>
  <c r="H98" i="2"/>
  <c r="H94" i="2"/>
  <c r="H90" i="2"/>
  <c r="H86" i="2"/>
  <c r="H82" i="2"/>
  <c r="H78" i="2"/>
  <c r="H74" i="2"/>
  <c r="H70" i="2"/>
  <c r="H66" i="2"/>
  <c r="D33" i="2"/>
  <c r="H53" i="2"/>
  <c r="B53" i="2"/>
  <c r="E53" i="2"/>
  <c r="E32" i="2"/>
  <c r="I53" i="2"/>
  <c r="I27" i="2"/>
  <c r="B33" i="2"/>
  <c r="D53" i="2"/>
  <c r="C37" i="2"/>
  <c r="F33" i="2"/>
  <c r="J53" i="2"/>
  <c r="J33" i="2"/>
  <c r="G53" i="2"/>
  <c r="C53" i="2"/>
  <c r="H33" i="2"/>
  <c r="F53" i="2"/>
  <c r="G33" i="2"/>
  <c r="G37" i="2"/>
  <c r="G45" i="2"/>
  <c r="D45" i="2"/>
  <c r="H45" i="2"/>
  <c r="G36" i="2"/>
  <c r="I45" i="2"/>
  <c r="C45" i="2"/>
  <c r="F45" i="2"/>
  <c r="J45" i="2"/>
  <c r="G30" i="2"/>
  <c r="G26" i="2"/>
  <c r="G31" i="2"/>
  <c r="G27" i="2"/>
  <c r="G35" i="2"/>
  <c r="F28" i="2"/>
  <c r="F32" i="2"/>
  <c r="F37" i="2"/>
  <c r="C25" i="2"/>
  <c r="B27" i="2"/>
  <c r="J27" i="2"/>
  <c r="J31" i="2"/>
  <c r="B36" i="2"/>
  <c r="J36" i="2"/>
  <c r="G25" i="2"/>
  <c r="C27" i="2"/>
  <c r="B28" i="2"/>
  <c r="J28" i="2"/>
  <c r="C31" i="2"/>
  <c r="J32" i="2"/>
  <c r="C36" i="2"/>
  <c r="J37" i="2"/>
  <c r="C26" i="2"/>
  <c r="F27" i="2"/>
  <c r="C30" i="2"/>
  <c r="F31" i="2"/>
  <c r="C35" i="2"/>
  <c r="F36" i="2"/>
  <c r="H34" i="2"/>
  <c r="H25" i="2"/>
  <c r="D30" i="2"/>
  <c r="H30" i="2"/>
  <c r="D35" i="2"/>
  <c r="F25" i="2"/>
  <c r="J25" i="2"/>
  <c r="F26" i="2"/>
  <c r="J26" i="2"/>
  <c r="D28" i="2"/>
  <c r="H28" i="2"/>
  <c r="C29" i="2"/>
  <c r="G29" i="2"/>
  <c r="F30" i="2"/>
  <c r="J30" i="2"/>
  <c r="D32" i="2"/>
  <c r="H32" i="2"/>
  <c r="C34" i="2"/>
  <c r="G34" i="2"/>
  <c r="F35" i="2"/>
  <c r="J35" i="2"/>
  <c r="I36" i="2"/>
  <c r="D37" i="2"/>
  <c r="H37" i="2"/>
  <c r="C38" i="2"/>
  <c r="G38" i="2"/>
  <c r="D29" i="2"/>
  <c r="H29" i="2"/>
  <c r="D34" i="2"/>
  <c r="D38" i="2"/>
  <c r="H38" i="2"/>
  <c r="D25" i="2"/>
  <c r="D26" i="2"/>
  <c r="H26" i="2"/>
  <c r="H35" i="2"/>
  <c r="E38" i="2"/>
  <c r="I26" i="2"/>
  <c r="D27" i="2"/>
  <c r="H27" i="2"/>
  <c r="C28" i="2"/>
  <c r="G28" i="2"/>
  <c r="F29" i="2"/>
  <c r="J29" i="2"/>
  <c r="D31" i="2"/>
  <c r="H31" i="2"/>
  <c r="C32" i="2"/>
  <c r="G32" i="2"/>
  <c r="F34" i="2"/>
  <c r="J34" i="2"/>
  <c r="E35" i="2"/>
  <c r="E31" i="2" l="1"/>
  <c r="I35" i="2"/>
  <c r="E30" i="2"/>
  <c r="I25" i="2"/>
  <c r="E36" i="2"/>
  <c r="I32" i="2"/>
  <c r="I28" i="2"/>
  <c r="G106" i="2"/>
  <c r="G102" i="2"/>
  <c r="G98" i="2"/>
  <c r="G94" i="2"/>
  <c r="G90" i="2"/>
  <c r="G86" i="2"/>
  <c r="G82" i="2"/>
  <c r="G78" i="2"/>
  <c r="G74" i="2"/>
  <c r="G70" i="2"/>
  <c r="G96" i="2"/>
  <c r="G92" i="2"/>
  <c r="G76" i="2"/>
  <c r="G64" i="2"/>
  <c r="G107" i="2"/>
  <c r="G103" i="2"/>
  <c r="G99" i="2"/>
  <c r="G95" i="2"/>
  <c r="G91" i="2"/>
  <c r="G87" i="2"/>
  <c r="G83" i="2"/>
  <c r="G79" i="2"/>
  <c r="G75" i="2"/>
  <c r="G71" i="2"/>
  <c r="G67" i="2"/>
  <c r="G100" i="2"/>
  <c r="G88" i="2"/>
  <c r="G84" i="2"/>
  <c r="G80" i="2"/>
  <c r="G105" i="2"/>
  <c r="G101" i="2"/>
  <c r="G97" i="2"/>
  <c r="G93" i="2"/>
  <c r="G89" i="2"/>
  <c r="G85" i="2"/>
  <c r="G81" i="2"/>
  <c r="G77" i="2"/>
  <c r="G73" i="2"/>
  <c r="G69" i="2"/>
  <c r="G65" i="2"/>
  <c r="G66" i="2"/>
  <c r="G104" i="2"/>
  <c r="G72" i="2"/>
  <c r="G68" i="2"/>
  <c r="E37" i="2"/>
  <c r="F105" i="2"/>
  <c r="F101" i="2"/>
  <c r="F97" i="2"/>
  <c r="F93" i="2"/>
  <c r="F89" i="2"/>
  <c r="F85" i="2"/>
  <c r="F81" i="2"/>
  <c r="F77" i="2"/>
  <c r="F73" i="2"/>
  <c r="F69" i="2"/>
  <c r="F65" i="2"/>
  <c r="F103" i="2"/>
  <c r="F106" i="2"/>
  <c r="F102" i="2"/>
  <c r="F98" i="2"/>
  <c r="F94" i="2"/>
  <c r="F90" i="2"/>
  <c r="F86" i="2"/>
  <c r="F82" i="2"/>
  <c r="F78" i="2"/>
  <c r="F74" i="2"/>
  <c r="F70" i="2"/>
  <c r="F66" i="2"/>
  <c r="F107" i="2"/>
  <c r="F71" i="2"/>
  <c r="F67" i="2"/>
  <c r="F104" i="2"/>
  <c r="F100" i="2"/>
  <c r="F96" i="2"/>
  <c r="F92" i="2"/>
  <c r="F88" i="2"/>
  <c r="F84" i="2"/>
  <c r="F80" i="2"/>
  <c r="F76" i="2"/>
  <c r="F72" i="2"/>
  <c r="F68" i="2"/>
  <c r="F64" i="2"/>
  <c r="F99" i="2"/>
  <c r="F95" i="2"/>
  <c r="F91" i="2"/>
  <c r="F87" i="2"/>
  <c r="F83" i="2"/>
  <c r="F79" i="2"/>
  <c r="F75" i="2"/>
  <c r="B34" i="2"/>
  <c r="B29" i="2"/>
  <c r="E25" i="2"/>
  <c r="B35" i="2"/>
  <c r="B30" i="2"/>
  <c r="E28" i="2"/>
  <c r="B37" i="2"/>
  <c r="B31" i="2"/>
  <c r="E45" i="2"/>
  <c r="C33" i="2"/>
  <c r="E26" i="2"/>
  <c r="E27" i="2"/>
  <c r="B38" i="2"/>
  <c r="E34" i="2"/>
  <c r="B25" i="2"/>
  <c r="E29" i="2"/>
  <c r="B32" i="2"/>
  <c r="B45" i="2"/>
  <c r="E33" i="2"/>
  <c r="B26" i="2"/>
  <c r="I30" i="2"/>
  <c r="I29" i="2"/>
  <c r="I34" i="2"/>
  <c r="I37" i="2"/>
  <c r="I33" i="2"/>
  <c r="I31" i="2"/>
  <c r="I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Cloots, Heidi</author>
  </authors>
  <commentList>
    <comment ref="B27" authorId="0" shapeId="0" xr:uid="{00000000-0006-0000-0100-000001000000}">
      <text>
        <r>
          <rPr>
            <b/>
            <sz val="9"/>
            <color indexed="81"/>
            <rFont val="Tahoma"/>
            <family val="2"/>
          </rPr>
          <t>Cloots, Heidi:</t>
        </r>
        <r>
          <rPr>
            <sz val="9"/>
            <color indexed="81"/>
            <rFont val="Tahoma"/>
            <family val="2"/>
          </rPr>
          <t xml:space="preserve">
Nolte E and McKee M (2004) Does health care save lives? Avoidable mortality revisited. Nuffield Trust, London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Kongs, Anne</author>
  </authors>
  <commentList>
    <comment ref="E73" authorId="0" shapeId="0" xr:uid="{00000000-0006-0000-0300-000001000000}">
      <text>
        <r>
          <rPr>
            <b/>
            <sz val="9"/>
            <color indexed="81"/>
            <rFont val="Tahoma"/>
            <family val="2"/>
          </rPr>
          <t>Kongs, Anne:</t>
        </r>
        <r>
          <rPr>
            <sz val="9"/>
            <color indexed="81"/>
            <rFont val="Tahoma"/>
            <family val="2"/>
          </rPr>
          <t xml:space="preserve">
Waarom rode vakjes?</t>
        </r>
      </text>
    </comment>
  </commentList>
</comments>
</file>

<file path=xl/sharedStrings.xml><?xml version="1.0" encoding="utf-8"?>
<sst xmlns="http://schemas.openxmlformats.org/spreadsheetml/2006/main" count="1098" uniqueCount="402">
  <si>
    <t>Gezondheidsindicatoren</t>
  </si>
  <si>
    <t>Vlaams Gewest</t>
  </si>
  <si>
    <t>Gepubliceerd op:</t>
  </si>
  <si>
    <t>Door:</t>
  </si>
  <si>
    <t>Hoe refereren naar dit document?</t>
  </si>
  <si>
    <t xml:space="preserve">http://www.zorg-en-gezondheid.be/Cijfers </t>
  </si>
  <si>
    <t>bron:</t>
  </si>
  <si>
    <t>Zorg en Gezondheid</t>
  </si>
  <si>
    <t>Afdeling Informatie en Zorgberoepen</t>
  </si>
  <si>
    <t>figuur</t>
  </si>
  <si>
    <t>In dit document:</t>
  </si>
  <si>
    <t>Vermijdbare sterfte</t>
  </si>
  <si>
    <t>Definities</t>
  </si>
  <si>
    <t>A15-A19, B90</t>
  </si>
  <si>
    <t>0-74</t>
  </si>
  <si>
    <t>A38-A41, A46, A48.1, B50-B54, G00, G03, J02, L03</t>
  </si>
  <si>
    <t>Hepatitis C</t>
  </si>
  <si>
    <t>B17.1, B18.2</t>
  </si>
  <si>
    <t>HIV/AIDS</t>
  </si>
  <si>
    <t>B20-B24</t>
  </si>
  <si>
    <t>C00-C14</t>
  </si>
  <si>
    <t>C15</t>
  </si>
  <si>
    <t>C16</t>
  </si>
  <si>
    <t>C18-C21</t>
  </si>
  <si>
    <t>C22</t>
  </si>
  <si>
    <t>C33-C34</t>
  </si>
  <si>
    <t>C43</t>
  </si>
  <si>
    <t>C45</t>
  </si>
  <si>
    <t>C50</t>
  </si>
  <si>
    <t>C53</t>
  </si>
  <si>
    <t>C67</t>
  </si>
  <si>
    <t>C73</t>
  </si>
  <si>
    <t>C81</t>
  </si>
  <si>
    <t>C91, C92.0</t>
  </si>
  <si>
    <t>0-44</t>
  </si>
  <si>
    <t>D10-D36</t>
  </si>
  <si>
    <t>Diabetes mellitus</t>
  </si>
  <si>
    <t>E10-E14</t>
  </si>
  <si>
    <t>0-49</t>
  </si>
  <si>
    <t>F10, G31.2, G62.1, I42.6, K29.2, K70, K73, K74 (excl. K74.3-K74.5), K86.0</t>
  </si>
  <si>
    <t>F11-F16, F18-F19</t>
  </si>
  <si>
    <t>G40-G41</t>
  </si>
  <si>
    <t>I01-I09</t>
  </si>
  <si>
    <t>I10-I15</t>
  </si>
  <si>
    <t>I20-I25</t>
  </si>
  <si>
    <t>I26, I80.1-I80.3, I80.9, I82.9</t>
  </si>
  <si>
    <t>I60-I69</t>
  </si>
  <si>
    <t>I71</t>
  </si>
  <si>
    <t>J09-J11</t>
  </si>
  <si>
    <t>J12-J18</t>
  </si>
  <si>
    <t>J40-J44</t>
  </si>
  <si>
    <t>J45-J46</t>
  </si>
  <si>
    <t>K25-K28</t>
  </si>
  <si>
    <t>K35-K38, K40-K46, K80-K83, K85, K86.1-K86.9, K91.5</t>
  </si>
  <si>
    <t>N00-N07, N17-N19, N25-N27</t>
  </si>
  <si>
    <t>N13, N20-N21, N35, N40, N99.1</t>
  </si>
  <si>
    <t>P00-P96, A33</t>
  </si>
  <si>
    <t>Q00-Q99</t>
  </si>
  <si>
    <t>V01-V99</t>
  </si>
  <si>
    <t>W00-X59</t>
  </si>
  <si>
    <t>X60-X84, Y10-Y34</t>
  </si>
  <si>
    <t>Y60-Y69, Y83-Y84</t>
  </si>
  <si>
    <t>Infecties</t>
  </si>
  <si>
    <t>Nieuwvormingen</t>
  </si>
  <si>
    <t>Hoofdstuk</t>
  </si>
  <si>
    <t>Specifieke oorzaak</t>
  </si>
  <si>
    <t>ICD-10 code</t>
  </si>
  <si>
    <t>Te voorkomen</t>
  </si>
  <si>
    <t>Tuberculose</t>
  </si>
  <si>
    <t>Alle</t>
  </si>
  <si>
    <t>Hart- en vaatziekten</t>
  </si>
  <si>
    <t>Ziekten van het spijsverteringsstelsel</t>
  </si>
  <si>
    <t>Middelengebruik</t>
  </si>
  <si>
    <t>Genito-urinaire aandoeningen</t>
  </si>
  <si>
    <t>Neurologische aandoeningen</t>
  </si>
  <si>
    <t>Nutritionele, endocriene en metabole aandoeningen</t>
  </si>
  <si>
    <t>Ongevallen</t>
  </si>
  <si>
    <t>Respiratoire aandoeningen</t>
  </si>
  <si>
    <t>Astma</t>
  </si>
  <si>
    <t>Chronische obstructieve longaandoeningen (COPD)</t>
  </si>
  <si>
    <t>Influenza</t>
  </si>
  <si>
    <t>Pneumonie</t>
  </si>
  <si>
    <t>Vervoersongevallen</t>
  </si>
  <si>
    <t>ja</t>
  </si>
  <si>
    <t>neen</t>
  </si>
  <si>
    <t>Leeftijdsgroep</t>
  </si>
  <si>
    <t>Behandelbaar</t>
  </si>
  <si>
    <t>Tabel met geselecteerde doodsoorzaken (en ICD-10-codes) &gt;</t>
  </si>
  <si>
    <t>Welke sterfgevallen zijn vermijdbaar (definitie)?</t>
  </si>
  <si>
    <t>Geselecteerde doodsoorzaken</t>
  </si>
  <si>
    <t>Geselecteerde invasieve bacteriële en protozoaire infecties</t>
  </si>
  <si>
    <t>Slokdarmkanker</t>
  </si>
  <si>
    <t>Maagkanker</t>
  </si>
  <si>
    <t>Colorectale kanker</t>
  </si>
  <si>
    <t>Leverkanker</t>
  </si>
  <si>
    <t>Maligne melanoma (huid)</t>
  </si>
  <si>
    <t>Borstkanker</t>
  </si>
  <si>
    <t>Baarmoederhalskanker</t>
  </si>
  <si>
    <t>Blaaskanker</t>
  </si>
  <si>
    <t>Kanker van trachea, long of bronchus</t>
  </si>
  <si>
    <t>Leukemie</t>
  </si>
  <si>
    <t>Schildklierkanker</t>
  </si>
  <si>
    <t>Kanker van lip, mond- en keelholte</t>
  </si>
  <si>
    <t>Misbruik van illegale middelen</t>
  </si>
  <si>
    <t>Cerebrovasculaire aandoeningen</t>
  </si>
  <si>
    <t>Dissectie en aneurysma van aorta</t>
  </si>
  <si>
    <t>Acute appendicitis, darmobstructies, cholecystitis/-lithiasis, pancreatitis, hernia</t>
  </si>
  <si>
    <t>Nefritis en nefrose (incl. nierinsufficiëntie)</t>
  </si>
  <si>
    <t>Obstructieve uropathie, nierstenen en prostaathyperplasie</t>
  </si>
  <si>
    <t>Complicaties van perinatale periode</t>
  </si>
  <si>
    <t>Congenitale afwijkingen, misvormingen en chromosoomafwijkingen</t>
  </si>
  <si>
    <t>Zelfdodingen (incl. onbepaalde intenties)</t>
  </si>
  <si>
    <t>X85-Y09</t>
  </si>
  <si>
    <t>Epilepsie en status epilepticus</t>
  </si>
  <si>
    <t>Goedaardige nieuwvormingen</t>
  </si>
  <si>
    <t>Ziekte van Hodgkin</t>
  </si>
  <si>
    <t>Alcohol-gerelateeerde ziektes (zonder uitwendige oorzaken)</t>
  </si>
  <si>
    <t>Reumatisch hartlijden (acuut en chronisch)</t>
  </si>
  <si>
    <t>Hypertensieve ziekten</t>
  </si>
  <si>
    <t>Niet-vervoersongevallen</t>
  </si>
  <si>
    <t>Tabel</t>
  </si>
  <si>
    <t>Vlaams Gewest versus EU-gemiddelde en 28 Europese lidstaten</t>
  </si>
  <si>
    <t>FR</t>
  </si>
  <si>
    <t>Frankrijk</t>
  </si>
  <si>
    <t>hoger dan EU-gemiddelde bij mannen</t>
  </si>
  <si>
    <t>ES</t>
  </si>
  <si>
    <t>Spanje</t>
  </si>
  <si>
    <t>hoger dan EU-gemiddelde bij vrouwen</t>
  </si>
  <si>
    <t>IT</t>
  </si>
  <si>
    <t>Italië</t>
  </si>
  <si>
    <t>VL</t>
  </si>
  <si>
    <t>SE</t>
  </si>
  <si>
    <t>Zweden</t>
  </si>
  <si>
    <t>UK</t>
  </si>
  <si>
    <t>Verenigd Koninkrijk</t>
  </si>
  <si>
    <t>LU</t>
  </si>
  <si>
    <t>Luxemburg</t>
  </si>
  <si>
    <t>AT</t>
  </si>
  <si>
    <t>Oostenrijk</t>
  </si>
  <si>
    <t>NL</t>
  </si>
  <si>
    <t>Nederland</t>
  </si>
  <si>
    <t>DE</t>
  </si>
  <si>
    <t>Duitsland</t>
  </si>
  <si>
    <t>GR</t>
  </si>
  <si>
    <t>Griekenland</t>
  </si>
  <si>
    <t>FI</t>
  </si>
  <si>
    <t>Finland</t>
  </si>
  <si>
    <t>CY</t>
  </si>
  <si>
    <t>Cyprus</t>
  </si>
  <si>
    <t>IE</t>
  </si>
  <si>
    <t>Ierland</t>
  </si>
  <si>
    <t>Europese Unie</t>
  </si>
  <si>
    <t>PT</t>
  </si>
  <si>
    <t>Portugal</t>
  </si>
  <si>
    <t>MT</t>
  </si>
  <si>
    <t>Malta</t>
  </si>
  <si>
    <t>BE</t>
  </si>
  <si>
    <t>België</t>
  </si>
  <si>
    <t>SI</t>
  </si>
  <si>
    <t>Slovenië</t>
  </si>
  <si>
    <t>DK</t>
  </si>
  <si>
    <t>Denemarken</t>
  </si>
  <si>
    <t>EE</t>
  </si>
  <si>
    <t>Estland</t>
  </si>
  <si>
    <t>PL</t>
  </si>
  <si>
    <t>Polen</t>
  </si>
  <si>
    <t>CZ</t>
  </si>
  <si>
    <t>Tsjechië</t>
  </si>
  <si>
    <t>HR</t>
  </si>
  <si>
    <t>Kroatië</t>
  </si>
  <si>
    <t>SK</t>
  </si>
  <si>
    <t>Slovakije</t>
  </si>
  <si>
    <t>HU</t>
  </si>
  <si>
    <t>Hongarije</t>
  </si>
  <si>
    <t>LT</t>
  </si>
  <si>
    <t>Litouwen</t>
  </si>
  <si>
    <t>LV</t>
  </si>
  <si>
    <t>Letland</t>
  </si>
  <si>
    <t>RO</t>
  </si>
  <si>
    <t>Roemenië</t>
  </si>
  <si>
    <t>BG</t>
  </si>
  <si>
    <t>Bulgarije</t>
  </si>
  <si>
    <t>opmerking:</t>
  </si>
  <si>
    <t xml:space="preserve">totaal, mannen en vrouwen, op basis van Europese Standaardbevolking 2013 </t>
  </si>
  <si>
    <t>Gestandaardiseerde sterfte bij mannen (horizontale as) en vrouwen (verticale as)</t>
  </si>
  <si>
    <t>Mannen</t>
  </si>
  <si>
    <t>Vrouwen</t>
  </si>
  <si>
    <t xml:space="preserve">De plaats van landen in de grafiek wordt bepaald door het gestandaardiseerde sterfecijfer van mannen en vrouwen in dat land. </t>
  </si>
  <si>
    <t>Hoe hoger het sterftecijfer bij mannen, hoe verder naar rechts een land zich in de grafiek bevindt.</t>
  </si>
  <si>
    <t>Hoe hoger het sterftecijfer bij vrouwen, hoe hoger een land zich in de grafiek bevindt.</t>
  </si>
  <si>
    <t>Als voorbeeld: hoe interpreteer je bovenstaande posities?</t>
  </si>
  <si>
    <r>
      <rPr>
        <sz val="10"/>
        <color indexed="8"/>
        <rFont val="Calibri"/>
        <family val="2"/>
      </rPr>
      <t xml:space="preserve">Het punt BB ligt links onder het punt EU: </t>
    </r>
    <r>
      <rPr>
        <i/>
        <sz val="10"/>
        <color indexed="8"/>
        <rFont val="Calibri"/>
        <family val="2"/>
      </rPr>
      <t>In land BB zijn er veel minder sterfgevallen dan in Vlaanderen en zelfs minder dan het Europees gemiddelde.</t>
    </r>
  </si>
  <si>
    <r>
      <rPr>
        <sz val="10"/>
        <color indexed="8"/>
        <rFont val="Calibri"/>
        <family val="2"/>
      </rPr>
      <t xml:space="preserve">Het punt CC ligt rechts onder het punt VL en rechts boven het punt EU: </t>
    </r>
    <r>
      <rPr>
        <i/>
        <sz val="10"/>
        <color indexed="8"/>
        <rFont val="Calibri"/>
        <family val="2"/>
      </rPr>
      <t>In land CC zijn er minder sterfgevallen dan in Vlaanderen bij vrouwen, maar meer sterfgevallen bij mannen. Zowel bij mannen als bij vrouwen ligt het CC-cijfer boven het Europees gemiddelde.</t>
    </r>
  </si>
  <si>
    <t>Ingezoomd op top 18</t>
  </si>
  <si>
    <t>Ingezoomd op top 17</t>
  </si>
  <si>
    <t>Gestandaardiseerde vermijdbare sterfte: behandelbare (verticale as) en te voorkomen (horizontale as) sterfte</t>
  </si>
  <si>
    <t>berekend op basis van Europese Standaardbevolking 2013</t>
  </si>
  <si>
    <t>Hoe lees ik deze grafiek?</t>
  </si>
  <si>
    <t>Totaal</t>
  </si>
  <si>
    <t>andere vermijdbare oorzaken</t>
  </si>
  <si>
    <t>te voorkomen</t>
  </si>
  <si>
    <t>behandelbaar</t>
  </si>
  <si>
    <t>andere oorzaken</t>
  </si>
  <si>
    <t>Alle vermijdbare oorzaken</t>
  </si>
  <si>
    <t>Evolutie gestandaardiseerd aantal overlijdens die mogelijk vermijdbaar waren</t>
  </si>
  <si>
    <t>vermijdbare sterfte</t>
  </si>
  <si>
    <t>Tabel:</t>
  </si>
  <si>
    <t>N</t>
  </si>
  <si>
    <t>kolom-%</t>
  </si>
  <si>
    <t>rij-%</t>
  </si>
  <si>
    <t>Andere oorzaken</t>
  </si>
  <si>
    <r>
      <rPr>
        <b/>
        <sz val="12"/>
        <color theme="6" tint="-0.249977111117893"/>
        <rFont val="Calibri"/>
        <family val="2"/>
        <scheme val="minor"/>
      </rPr>
      <t>Te voorkomen</t>
    </r>
    <r>
      <rPr>
        <b/>
        <sz val="11"/>
        <color theme="3"/>
        <rFont val="Calibri"/>
        <family val="2"/>
        <scheme val="minor"/>
      </rPr>
      <t xml:space="preserve"> </t>
    </r>
    <r>
      <rPr>
        <b/>
        <sz val="11"/>
        <rFont val="Calibri"/>
        <family val="2"/>
        <scheme val="minor"/>
      </rPr>
      <t>sterfte</t>
    </r>
    <r>
      <rPr>
        <b/>
        <sz val="11"/>
        <color theme="1"/>
        <rFont val="Calibri"/>
        <family val="2"/>
        <scheme val="minor"/>
      </rPr>
      <t xml:space="preserve">
'preventable mortality'</t>
    </r>
  </si>
  <si>
    <r>
      <rPr>
        <b/>
        <sz val="12"/>
        <color theme="3"/>
        <rFont val="Calibri"/>
        <family val="2"/>
        <scheme val="minor"/>
      </rPr>
      <t>Vermijdbare</t>
    </r>
    <r>
      <rPr>
        <b/>
        <sz val="11"/>
        <color theme="3"/>
        <rFont val="Calibri"/>
        <family val="2"/>
        <scheme val="minor"/>
      </rPr>
      <t xml:space="preserve"> </t>
    </r>
    <r>
      <rPr>
        <b/>
        <sz val="11"/>
        <rFont val="Calibri"/>
        <family val="2"/>
        <scheme val="minor"/>
      </rPr>
      <t>sterfte</t>
    </r>
    <r>
      <rPr>
        <b/>
        <sz val="11"/>
        <color theme="1"/>
        <rFont val="Calibri"/>
        <family val="2"/>
        <scheme val="minor"/>
      </rPr>
      <t xml:space="preserve">
'avoidable mortality'</t>
    </r>
  </si>
  <si>
    <r>
      <t xml:space="preserve">Sterfte door </t>
    </r>
    <r>
      <rPr>
        <b/>
        <sz val="12"/>
        <color theme="7"/>
        <rFont val="Calibri"/>
        <family val="2"/>
        <scheme val="minor"/>
      </rPr>
      <t>behandelbare</t>
    </r>
    <r>
      <rPr>
        <b/>
        <sz val="11"/>
        <color theme="3"/>
        <rFont val="Calibri"/>
        <family val="2"/>
        <scheme val="minor"/>
      </rPr>
      <t xml:space="preserve"> </t>
    </r>
    <r>
      <rPr>
        <b/>
        <sz val="11"/>
        <color theme="1"/>
        <rFont val="Calibri"/>
        <family val="2"/>
        <scheme val="minor"/>
      </rPr>
      <t>aandoeningen
'amenable mortality'</t>
    </r>
  </si>
  <si>
    <t>behandelbare aandoeningen</t>
  </si>
  <si>
    <t>label (B)</t>
  </si>
  <si>
    <t>land (B)</t>
  </si>
  <si>
    <t>totaal (B)</t>
  </si>
  <si>
    <t>mannen (B)</t>
  </si>
  <si>
    <t>vrouwen (B)</t>
  </si>
  <si>
    <t>Rang mannen (B)</t>
  </si>
  <si>
    <t>Rang vrouwen (B)</t>
  </si>
  <si>
    <t>totaal (V)</t>
  </si>
  <si>
    <t>mannen (V)</t>
  </si>
  <si>
    <t>vrouwen (V)</t>
  </si>
  <si>
    <t>Rang mannen (V)</t>
  </si>
  <si>
    <t>Rang vrouwen (V)</t>
  </si>
  <si>
    <t>Rang totaal (V)</t>
  </si>
  <si>
    <t>label (V)</t>
  </si>
  <si>
    <t>land (V)</t>
  </si>
  <si>
    <t>Rang totaal (B)2</t>
  </si>
  <si>
    <t>Europese Unie (28 lidstaten)</t>
  </si>
  <si>
    <t>Vlaanderen in Europa: overzicht vermijdbare sterfte naar doodsoorzakengroepen</t>
  </si>
  <si>
    <t>Gemiddelde gestandaardiseerd aantal overlijdens</t>
  </si>
  <si>
    <t>Vlaanderen in Europa: aandeel vermijdbare sterfte in totale sterfte naar doodsoorzakengroep</t>
  </si>
  <si>
    <t>Vergelijking bijdrage doodsoorzaken overlijdens in totale vermijdbare sterfte</t>
  </si>
  <si>
    <t>Vlaanderen in Europa: bijdrage doodsoorzakengroep in totale vermijdbare sterfte</t>
  </si>
  <si>
    <t>Opgelet: aandeel 'te voorkomen' en 'behandelbaar' mag niet zomaar opgeteld worden, want overlapt elkaar deels.</t>
  </si>
  <si>
    <t>Hoe grafieken 'vergelijking lidstaten' lezen?</t>
  </si>
  <si>
    <t>detail oorzaken?</t>
  </si>
  <si>
    <t>groep</t>
  </si>
  <si>
    <t>oorzaak</t>
  </si>
  <si>
    <t>%</t>
  </si>
  <si>
    <t>Mesothelioom</t>
  </si>
  <si>
    <t>Chronische obstructieve long-aandoeningen (COPD)</t>
  </si>
  <si>
    <t>Totale sterfte</t>
  </si>
  <si>
    <t>Evolutie aandeel overlijdens die mogelijk vermijdbaar waren</t>
  </si>
  <si>
    <r>
      <t>Evolutie aandeel overlijdens die mogelijk vermijdbaar waren</t>
    </r>
    <r>
      <rPr>
        <i/>
        <sz val="18"/>
        <color rgb="FF207075"/>
        <rFont val="Calibri"/>
        <family val="2"/>
        <scheme val="minor"/>
      </rPr>
      <t xml:space="preserve"> in totale gestandaardiseerde sterfte</t>
    </r>
  </si>
  <si>
    <r>
      <t xml:space="preserve">Sterfte door </t>
    </r>
    <r>
      <rPr>
        <b/>
        <sz val="14"/>
        <color theme="6"/>
        <rFont val="Calibri"/>
        <family val="2"/>
        <scheme val="minor"/>
      </rPr>
      <t>te voorkomen</t>
    </r>
    <r>
      <rPr>
        <b/>
        <sz val="13"/>
        <color theme="3"/>
        <rFont val="Calibri"/>
        <family val="2"/>
        <scheme val="minor"/>
      </rPr>
      <t xml:space="preserve"> aandoeningen (V)</t>
    </r>
  </si>
  <si>
    <t>Alcohol-gerelateerde aandoeningen (zonder uitwendige oorzaken)</t>
  </si>
  <si>
    <t>Ischemische hartziekten</t>
  </si>
  <si>
    <t>Diepe veneuze trombose met longembolie</t>
  </si>
  <si>
    <t>Maag- en duodenumulcus</t>
  </si>
  <si>
    <t>Gemiddelde gestandaardiseerd aantal overlijdens die mogelijk vermijdbaar waren</t>
  </si>
  <si>
    <t xml:space="preserve"> Aandeel vermijdbare overlijdens in totale sterfte</t>
  </si>
  <si>
    <t>te voorkomen aandoeningen</t>
  </si>
  <si>
    <t>Vergelijking gestandaardiseerde sterfte mannen (horizontale as) en vrouwen (verticale as)</t>
  </si>
  <si>
    <r>
      <t xml:space="preserve">Sterfte door </t>
    </r>
    <r>
      <rPr>
        <b/>
        <sz val="14"/>
        <color theme="7"/>
        <rFont val="Calibri"/>
        <family val="2"/>
        <scheme val="minor"/>
      </rPr>
      <t>behandelbare</t>
    </r>
    <r>
      <rPr>
        <b/>
        <sz val="13"/>
        <color theme="3"/>
        <rFont val="Calibri"/>
        <family val="2"/>
        <scheme val="minor"/>
      </rPr>
      <t xml:space="preserve"> aandoeningen (B)</t>
    </r>
  </si>
  <si>
    <t>&gt;  Bovendien verloopt er vaak (erg) veel tijd tussen het toepassen van bepaalde gezondheids(zorg) maatregelen of programma’s en het verhoopte effect ervan op sterftecijfers.</t>
  </si>
  <si>
    <t>Waarom "vermijdbare" sterfte berekenen?</t>
  </si>
  <si>
    <t>Wat verstaan we hier onder “vermijdbare” sterfte?</t>
  </si>
  <si>
    <t>Volgende groepen worden hierbij gehanteerd:</t>
  </si>
  <si>
    <t>&gt;  Eurostat rapport "Amenable and Preventable Death Statistics"</t>
  </si>
  <si>
    <t>&gt;  Definitie en selectie 2011 ONS-UK</t>
  </si>
  <si>
    <t>Aangeboren en perinatale aandoeningen</t>
  </si>
  <si>
    <t>Waarom een nieuwe selectie "vermijdbare" sterfte?</t>
  </si>
  <si>
    <t>Evolutie absoluut aantal en percentage overlijdens die mogelijk vermijdbaar waren</t>
  </si>
  <si>
    <t>mannen en vrouwen</t>
  </si>
  <si>
    <t>niet vermijdbaar</t>
  </si>
  <si>
    <t>vermijdbaar</t>
  </si>
  <si>
    <t>mannen</t>
  </si>
  <si>
    <t>vrouwen</t>
  </si>
  <si>
    <t>voor grafiek</t>
  </si>
  <si>
    <t>niet</t>
  </si>
  <si>
    <t>overlap</t>
  </si>
  <si>
    <t>voorkomen</t>
  </si>
  <si>
    <t>Mogelijk vermijdbare sterfte</t>
  </si>
  <si>
    <t>Ongevallen en complicaties bij chirurgische en/of medische zorg</t>
  </si>
  <si>
    <t>Ongevallen en complicaties bij chirurgische en/of medische behandelingen</t>
  </si>
  <si>
    <t>Geweldpleging en doding</t>
  </si>
  <si>
    <t>&gt; Naast medische interventies en gezondheidsprogramma’s spelen ook socio-economische verschillen, omgevings- en leefstijlfactoren, percepties  en bezorgdheden, kost van diagnose en behandeling een rol.</t>
  </si>
  <si>
    <t>Voor de meeste doodsoorzaken kijken we enkel naar overlijdens van personen jonger dan 75 jaar, omdat hoe ouder mensen worden hoe minder vermijdbaar hun overlijden wordt.</t>
  </si>
  <si>
    <t>"Vermijdbare" sterfte is een theoretische concept dat sterk afhankelijk is van de evolutie van de wetenschappelijke kennis en van welke specifieke doodsoorzaken met welke leeftijdsgrenzen worden geselecteerd. 
Gezondheidsbeleid heeft tot doel het geheel van gezondheidsproblemen zo doelmatig en zo doeltreffend mogelijk te beïnvloeden. Cijfers over zogenaamd "vermijdbare" sterfte moeten een beeld geven van waar verbetering nog mogelijk lijkt.</t>
  </si>
  <si>
    <t>&gt;  Wat als “vermijdbaar” wordt geselecteerd hangt af van de meest recentste wetenschappelijke inzichten en verandert dus.</t>
  </si>
  <si>
    <r>
      <t xml:space="preserve">"Vermijdbare" sterfte bestaat uit alle sterfgevallen gedefinieerd als  </t>
    </r>
    <r>
      <rPr>
        <i/>
        <sz val="11"/>
        <color theme="1"/>
        <rFont val="Calibri"/>
        <family val="2"/>
        <scheme val="minor"/>
      </rPr>
      <t>"te voorkomen (preventable)"</t>
    </r>
    <r>
      <rPr>
        <sz val="11"/>
        <color theme="1"/>
        <rFont val="Calibri"/>
        <family val="2"/>
        <scheme val="minor"/>
      </rPr>
      <t xml:space="preserve">, als </t>
    </r>
    <r>
      <rPr>
        <i/>
        <sz val="11"/>
        <color theme="1"/>
        <rFont val="Calibri"/>
        <family val="2"/>
        <scheme val="minor"/>
      </rPr>
      <t>"behandelbaar (amenable)"</t>
    </r>
    <r>
      <rPr>
        <sz val="11"/>
        <color theme="1"/>
        <rFont val="Calibri"/>
        <family val="2"/>
        <scheme val="minor"/>
      </rPr>
      <t xml:space="preserve"> of als beide, waarbij elk overlijden maar 1 keer wordt geteld. Wanneer een doodsoorsaak tot beide groepen gerekend wordt, worden alle sterfgevallen door die oorzaak in beide categorieën wel volledig meegeteld wanneer de groepen apart worden gerapporteerd.</t>
    </r>
  </si>
  <si>
    <t>Hoewel een bepaalde aandoening kan beschouwd worden als vermijdbaar, betekent dit niet dat elk sterfgeval door die aandoening echt kon vermeden worden of in de toekomst zal kunnen vermeden worden. Factoren als levensstijl, leeftijd, het stadium van de ziekte en co-morbiditeit worden hier immers niet in rekening gebracht.</t>
  </si>
  <si>
    <r>
      <t xml:space="preserve">Een sterfgeval is </t>
    </r>
    <r>
      <rPr>
        <i/>
        <sz val="11"/>
        <color theme="1"/>
        <rFont val="Calibri"/>
        <family val="2"/>
        <scheme val="minor"/>
      </rPr>
      <t>"te voorkomen"</t>
    </r>
    <r>
      <rPr>
        <sz val="11"/>
        <color theme="1"/>
        <rFont val="Calibri"/>
        <family val="2"/>
        <scheme val="minor"/>
      </rPr>
      <t xml:space="preserve"> als, in het licht van de kennis van gezondheidsdeterminanten op het moment van overlijden, </t>
    </r>
    <r>
      <rPr>
        <i/>
        <sz val="11"/>
        <color theme="1"/>
        <rFont val="Calibri"/>
        <family val="2"/>
        <scheme val="minor"/>
      </rPr>
      <t>alle of de meeste</t>
    </r>
    <r>
      <rPr>
        <sz val="11"/>
        <color theme="1"/>
        <rFont val="Calibri"/>
        <family val="2"/>
        <scheme val="minor"/>
      </rPr>
      <t xml:space="preserve"> sterfgevallen door die oorzaak (met toepassing van eventuele leeftijdsgrenzen) zouden kunnen vermeden worden door preventieve maatregelen in de breedste zin.</t>
    </r>
  </si>
  <si>
    <r>
      <t xml:space="preserve">Een sterfgeval is </t>
    </r>
    <r>
      <rPr>
        <i/>
        <sz val="11"/>
        <color theme="1"/>
        <rFont val="Calibri"/>
        <family val="2"/>
        <scheme val="minor"/>
      </rPr>
      <t>"behandelbaar"</t>
    </r>
    <r>
      <rPr>
        <sz val="11"/>
        <color theme="1"/>
        <rFont val="Calibri"/>
        <family val="2"/>
        <scheme val="minor"/>
      </rPr>
      <t xml:space="preserve"> als, in het licht van de medische kennis en technologie op het moment van overlijden, </t>
    </r>
    <r>
      <rPr>
        <i/>
        <sz val="11"/>
        <color theme="1"/>
        <rFont val="Calibri"/>
        <family val="2"/>
        <scheme val="minor"/>
      </rPr>
      <t>alle of de meeste</t>
    </r>
    <r>
      <rPr>
        <sz val="11"/>
        <color theme="1"/>
        <rFont val="Calibri"/>
        <family val="2"/>
        <scheme val="minor"/>
      </rPr>
      <t xml:space="preserve"> sterfgevallen door die oorzaak (met toepassing van eventuele leeftijdsgrenzen) zouden kunnen worden vermeden door een </t>
    </r>
    <r>
      <rPr>
        <i/>
        <sz val="11"/>
        <color theme="1"/>
        <rFont val="Calibri"/>
        <family val="2"/>
        <scheme val="minor"/>
      </rPr>
      <t>optimale kwaliteit van de gezondheidszorg</t>
    </r>
    <r>
      <rPr>
        <sz val="11"/>
        <color theme="1"/>
        <rFont val="Calibri"/>
        <family val="2"/>
        <scheme val="minor"/>
      </rPr>
      <t>.
Onder gezondheidszorg verstaan we dan zowel vroegtijdige opsporing (bv. bevolkingsonderzoek naar borstkanker), als een gepaste behandeling, voor zover die door de patiënt goed wordt opgevolgd en verdragen.</t>
    </r>
  </si>
  <si>
    <t>Welke nieuwe selecties worden hier nu precies gebruikt?</t>
  </si>
  <si>
    <t>Een voordeel van de huidige selectie is wel dat we Vlaanderen kunnen vergelijken met de EU-lidstaten via de Eurostat-berekeningen.</t>
  </si>
  <si>
    <t>Geselecteerde doodsoorzaken naar categorie met eventuele leeftijdsgrenzen</t>
  </si>
  <si>
    <t>Welke overlijdens zijn "vermijdbaar"?</t>
  </si>
  <si>
    <t>Intentionele verwondingen en verwondingen door derden</t>
  </si>
  <si>
    <t>In zekere zin is "vermijdbare" sterfte dus een (erg bediscussieerbare) indicator voor de performantie van het gezondheidszorgsysteem en de bredere volksgezondheidspolitiek, met de volgende nuanceringen:</t>
  </si>
  <si>
    <t>&gt; “Vermijdbare” sterfte betekent zeker niet dat 100% van de geselecteerde sterfgevallen echt vermijdbaar waren, eerder dat ze theoretisch in toekomst voor een groot deel zouden moeten kunnen vermeden worden door een optimaal gezondheidsbeleid. Het is ook vooral in vergelijking met andere regio’s dat je kan beoordelen of er nog verbetering mogelijk is.</t>
  </si>
  <si>
    <t>Het ONS-UK werkte met consultatierondes om tot een vernieuwing van de lijst van Nolte en McKee (2004) te komen. Er is wel geen internationale eensgezindheid over wat wel of wat niet “vermijdbaar” is, en al helemaal niet of dit nu vermijdbaar is door een betere levensstijl of een betere organisatie van de gezondheidszorg. Het ONS-UK is van plan om deze definitie regelmatig in vraag te blijven stellen en te vernieuwen. Het is niet duidelijk of Eurostat deze vernieuwingen dan ook telkens zal overnemen.</t>
  </si>
  <si>
    <t xml:space="preserve">Overlijdens door een bepaalde aandoening kunnen mogelijks vermeden worden door preventief beleid (voorkomen dat iemand een bepaalde aandoening ontwikkelt) maar tegelijkertijd kan dezelfde aandoening eventueel nog goed behandeld worden als ze toch is opgetreden. </t>
  </si>
  <si>
    <t>Welke doodsoorzaken 'te voorkomen' zijn, 'behandelbaar' zijn of beide, staat in de tabel met geselecteerde doodsoorzaken.
Er wordt hier gekozen om dit ook niet expliciet uit te splitsen: een zeker percentage was te voorkomen, een ander percentage was behandelbaar, en nog een deel was niet te vermijden. Het is alleen zeer moeilijk in te schatten (zeker op bevolkingsniveau) wat de exacte verdeling is. Ook overlappen "behandelbaar" en "te voorkomen" elkaar. De hier gerapporteerde cijfers zijn maar 'ruwe' indicaties, voor verbetering vatbaar.</t>
  </si>
  <si>
    <t>Vanaf de analyse van de overlijdens 2015 baseren we ons op de nieuwe selectie die Eurostat hanteert. Deze selectie is overgenomen van het Britse "Office for National Statistics (ONS-UK)" dat elke 3-4 jaar een consultatieronde organiseert over wat volgens de actuele wetenschappelijke kennis (deels) vermijdbaar zou kunnen zijn. Omdat we dezelfde selectie en standaardpopulatie gebruiken  als Eurostat kunnen we onze resultaten vergelijken met de Europese cijfers.</t>
  </si>
  <si>
    <t>Wat als “vermijdbare” sterfte kan beschouwd worden evolueert met de wetenschappelijke inzichten (zie definitie).  De selectie die we gebruikten tot en met de analyse van de sterftecijfers 2013 was verouderd. Daarom gebruiken we vanaf het overlijdensjaar 2014 de nieuwe selectiecriteria zoals die zijn aangenomen door Eurostat, gebaseerd op het werk van Britse Office for National Statistics (ONS-UK).</t>
  </si>
  <si>
    <t>XL Toolbox Settings</t>
  </si>
  <si>
    <t>export_preset</t>
  </si>
  <si>
    <t>&lt;?xml version="1.0" encoding="utf-16"?&gt;_x000D_
&lt;Preset xmlns:xsi="http://www.w3.org/2001/XMLSchema-instance" xmlns:xsd="http://www.w3.org/2001/XMLSchema"&gt;_x000D_
  &lt;Name&gt;Png, 300 dpi, RGB, White canvas&lt;/Name&gt;_x000D_
  &lt;Dpi&gt;300&lt;/Dpi&gt;_x000D_
  &lt;FileType&gt;Png&lt;/FileType&gt;_x000D_
  &lt;ColorSpace&gt;Rgb&lt;/ColorSpace&gt;_x000D_
  &lt;Transparency&gt;TransparentCanvas&lt;/Transparency&gt;_x000D_
  &lt;UseColorProfile&gt;false&lt;/UseColorProfile&gt;_x000D_
  &lt;ColorProfile&gt;sRGB Color Space Profile&lt;/ColorProfile&gt;_x000D_
&lt;/Preset&gt;</t>
  </si>
  <si>
    <t>export_path</t>
  </si>
  <si>
    <t>D:\Gebruikersgegevens\clootshe\Documents\hulpvooralsharepointnietwerkt\graf_evol_vermijdbaar_15.png</t>
  </si>
  <si>
    <t>Zorg en Gezondheid, sterftecertificaten alle overlijdens, 2014 &amp; Eurostat gegevensdatabank</t>
  </si>
  <si>
    <t>verhouding mannen/vrouwen EU</t>
  </si>
  <si>
    <t>cirkel rond EU</t>
  </si>
  <si>
    <t>Cirkel Vlaanderen</t>
  </si>
  <si>
    <t>Cirkel  Vlaanderen</t>
  </si>
  <si>
    <t>EU</t>
  </si>
  <si>
    <t>Ingezoomd op top 20</t>
  </si>
  <si>
    <t>Evolutie aantal en aandeel overlijdens die mogelijk vermijdbaar waren</t>
  </si>
  <si>
    <t>Evolutie percentage overlijdens die mogelijks vermijdbaar waren</t>
  </si>
  <si>
    <t>Evolutie percentage overlijdens die mogelijk vermijdbaar waren</t>
  </si>
  <si>
    <t>Evolutie gestandaardiseerd aantal overlijdens door vermijdbare doodsoorzakengroepen</t>
  </si>
  <si>
    <t>Evolutie aandeel vermijdbare doodsoorzakengroepen in totale sterfte</t>
  </si>
  <si>
    <r>
      <t xml:space="preserve">Vergelijking behandelbare versus te voorkomen sterfte per EU-land en Vlaams Gewest, </t>
    </r>
    <r>
      <rPr>
        <b/>
        <sz val="20"/>
        <color theme="3" tint="-0.249977111117893"/>
        <rFont val="Calibri"/>
        <family val="2"/>
        <scheme val="minor"/>
      </rPr>
      <t>per geslacht</t>
    </r>
  </si>
  <si>
    <r>
      <rPr>
        <sz val="10"/>
        <color indexed="8"/>
        <rFont val="Calibri"/>
        <family val="2"/>
      </rPr>
      <t>Het punt VL ligt rechts van punt EU en veel boven het punt EU:</t>
    </r>
    <r>
      <rPr>
        <i/>
        <sz val="10"/>
        <color indexed="8"/>
        <rFont val="Calibri"/>
        <family val="2"/>
      </rPr>
      <t xml:space="preserve"> De Vlaamse cijfers (VL) zijn veel hoger dan deze van Europa (EU). Vooral de Vlaamse vrouwen hebben een hoger cijfer. Het cijfer van Vlaamse mannen is hoger dan het EU-gemiddelde, maar het verschil met  het Eu-gemiddelde is minder uitgesproken dan bij vrouwen.</t>
    </r>
  </si>
  <si>
    <r>
      <rPr>
        <sz val="10"/>
        <color indexed="8"/>
        <rFont val="Calibri"/>
        <family val="2"/>
      </rPr>
      <t>Het punt AA ligt een beetje links van en onder het punt VL, en rechts van en boven het punt EU:</t>
    </r>
    <r>
      <rPr>
        <i/>
        <sz val="10"/>
        <color indexed="8"/>
        <rFont val="Calibri"/>
        <family val="2"/>
      </rPr>
      <t xml:space="preserve"> In land AA zijn er minder sterfgevallen dan in Vlaanderen. Deze cijfers situeren zich dicht bij deze van Vlaanderen, en boven het EU-gemiddelde.</t>
    </r>
  </si>
  <si>
    <t>mini-grafiek</t>
  </si>
  <si>
    <t>Evolutie absoluut aantal en percentage sterfgevallen die mogelijk vermijdbaar waren, 2011-2016</t>
  </si>
  <si>
    <t>Evolutie gestandaardiseerd aantal en aandeel vermijdbare sterfgevallen, 2011-2016</t>
  </si>
  <si>
    <t>Vlaanderen in Europa: vergelijking naar doodsooorzaken (aandeel), 2013-2015</t>
  </si>
  <si>
    <t>Aantal en aandeel vermijdbare sterfgevallen naar geslacht en oorzakengroep, 2016</t>
  </si>
  <si>
    <t>Aantal vermijdbare sterfgevallen naar doodsoorzakengroep, 2016</t>
  </si>
  <si>
    <t>mannen en vrouwen, Vlaams Gewest, 2016</t>
  </si>
  <si>
    <t>Zorg en Gezondheid, sterftecertificaten alle overlijdens, 2016</t>
  </si>
  <si>
    <t>Aandeel vermijdbare sterfgevallen naar doodsoorzakengroep, 2016</t>
  </si>
  <si>
    <t>Vermijdbare sterfte bij mannen versus vrouwen naar doodsoorzakengroep, 2016</t>
  </si>
  <si>
    <t>Aantal vermijdbare sterfgevallen naar oorzakengroep, 2016</t>
  </si>
  <si>
    <t>alle leeftijden, mannen en vrouwen, Vlaams Gewest, 2011-2016</t>
  </si>
  <si>
    <t>0-74 jaar, mannen en vrouwen, Vlaams Gewest, 2011-2016</t>
  </si>
  <si>
    <t>Zorg en Gezondheid, sterftecertificaten alle overlijdens, 2011-2016</t>
  </si>
  <si>
    <t>mannen &amp; vrouwen, Vlaams Gewest, 2011-2016</t>
  </si>
  <si>
    <t>0-74 jaar, mannen &amp; vrouwen, Vlaams Gewest, 2011-2016</t>
  </si>
  <si>
    <t>mannen en vrouwen, Vlaams Gewest, 2011-2016</t>
  </si>
  <si>
    <t>mannen versus vrouwen, Vlaams Gewest, 2011-2016</t>
  </si>
  <si>
    <t>Mannen, Vlaams Gewest, 2011-2016</t>
  </si>
  <si>
    <t>Vrouwen, Vlaams Gewest, 2011-2016</t>
  </si>
  <si>
    <t>Vergelijking tussen Vlaams gewest en Europese Unie, 2013-2015</t>
  </si>
  <si>
    <t>Zorg en Gezondheid, sterftecertificaten alle overlijdens, 2013-2015 &amp; Eurostat gegevensdatabank</t>
  </si>
  <si>
    <r>
      <t xml:space="preserve">Vergelijking tussen Vlaams gewest en Europese Unie, </t>
    </r>
    <r>
      <rPr>
        <b/>
        <sz val="16"/>
        <color theme="4"/>
        <rFont val="Calibri"/>
        <family val="2"/>
        <scheme val="minor"/>
      </rPr>
      <t>2013-2015</t>
    </r>
  </si>
  <si>
    <t>Aandeel in absoluut aantal overlijdens, 2013-2015</t>
  </si>
  <si>
    <t>tussen Vlaams gewest en Europese Unie, 2013-2015</t>
  </si>
  <si>
    <t>Aandeel in absoluut aantal vermijdbare overlijdens, 2013-2015</t>
  </si>
  <si>
    <t>Heidi Cloots, Erik Hendrickx, Anne Kongs, Hilde Smets</t>
  </si>
  <si>
    <t>Gemiddeld  vermijdbaar sterfterisico naar leeftijd en geslacht, 2014-2016</t>
  </si>
  <si>
    <t>totale sterfte</t>
  </si>
  <si>
    <t>niet te vermijden</t>
  </si>
  <si>
    <t>berekeningen voor grafiek</t>
  </si>
  <si>
    <t>Mannen en vrouwen</t>
  </si>
  <si>
    <t>/100.000 inw</t>
  </si>
  <si>
    <t>% per leeftijdsgroep</t>
  </si>
  <si>
    <t>% binnen vermijdbaar</t>
  </si>
  <si>
    <t>overlapping</t>
  </si>
  <si>
    <t>preventie-overlap</t>
  </si>
  <si>
    <t>medisch-overlap</t>
  </si>
  <si>
    <t>0 jaar</t>
  </si>
  <si>
    <t>1-4 jaar</t>
  </si>
  <si>
    <t>5-9 jaar</t>
  </si>
  <si>
    <t>10-14 jaar</t>
  </si>
  <si>
    <t>15-19 jaar</t>
  </si>
  <si>
    <t>20-24 jaar</t>
  </si>
  <si>
    <t>25-29 jaar</t>
  </si>
  <si>
    <t>30-34 jaar</t>
  </si>
  <si>
    <t>35-39 jaar</t>
  </si>
  <si>
    <t>40-44 jaar</t>
  </si>
  <si>
    <t>45-49 jaar</t>
  </si>
  <si>
    <t>50-54 jaar</t>
  </si>
  <si>
    <t>55-59 jaar</t>
  </si>
  <si>
    <t>60-64 jaar</t>
  </si>
  <si>
    <t>65-69 jaar</t>
  </si>
  <si>
    <t>70-74 jaar</t>
  </si>
  <si>
    <t>75-79 jaar</t>
  </si>
  <si>
    <t>80-84 jaar</t>
  </si>
  <si>
    <t>85-89 jaar</t>
  </si>
  <si>
    <t>90-94 jaar</t>
  </si>
  <si>
    <t>95+ jaar</t>
  </si>
  <si>
    <t>0-74 jaar</t>
  </si>
  <si>
    <t>totaal</t>
  </si>
  <si>
    <t>Mannen - te voorkomen</t>
  </si>
  <si>
    <t>Mannen - behandelbaar</t>
  </si>
  <si>
    <t>Vrouwen - te voorkomen</t>
  </si>
  <si>
    <t>Vrouwen - behandelbaar</t>
  </si>
  <si>
    <t>Gemiddeld leeftijdsspecifiek risico door mogelijk vermijdbare sterfte, 2014-2016</t>
  </si>
  <si>
    <t>Gemiddeld leeftijdsspecifiek risico door mogelijk vermijdbare sterfte versus totale sterfte, 2014-2016</t>
  </si>
  <si>
    <t>Gemiddeld leeftijdsspecifiek risico door vermijdbare sterfte naar preventiestrategie, 2014-2016</t>
  </si>
  <si>
    <t>Mannen en vrouwen, Vlaams Gewest, gemiddelde per 100.000 inwoners voor 2014-2016</t>
  </si>
  <si>
    <t>Zorg en Gezondheid, sterftecertificaten alle overlijdens, 2014-2016</t>
  </si>
  <si>
    <t>Gemiddeld leeftijdsspecifiek risico door vermijdbare sterfte, 2014-2016</t>
  </si>
  <si>
    <t>Gemiddeld leeftijdsspecifiek risico door vermijdbare sterfte versus totale sterfte, 2014-2016</t>
  </si>
  <si>
    <t>Mannen, Vlaams Gewest, gemiddelde per 100.000 inwoners voor 2014-2016</t>
  </si>
  <si>
    <t>Vrouwen, Vlaams Gewest, gemiddelde per 100.000 inwoners voor 2014-2016</t>
  </si>
  <si>
    <t>Gemiddeld leeftijdsspecifiek risico door vermijdbare sterfte: mannen versus vrouwen, 2014-2016</t>
  </si>
  <si>
    <t>Vlaams Gewest, gemiddelde per 100.000 inwoners voor 2014-2016</t>
  </si>
  <si>
    <t>Vlaanderen in Europa: vergelijking gestandaardiseerd aantal vermijdbare overlijdens (28 lidstaten + Vlaams Gewest), 2013-2015</t>
  </si>
  <si>
    <t>Direct gestandaardiseerde vermijdbare sterfte, gemiddelde 2013-2015</t>
  </si>
  <si>
    <t>Rangschikking Europese lidstaten naar vermijdbare gestandaardiseerde sterfte en situering Vlaams Gewest, gemiddelde 2013-2015</t>
  </si>
  <si>
    <t>EU-landen en Vlaams Gewest, gemiddelde sterfte 2013-2015 door behandelbare aandoeningen</t>
  </si>
  <si>
    <t>Vergelijking per EU-land en Vlaams Gewest, gemiddelde te voorkomen sterfte 2013-2015</t>
  </si>
  <si>
    <t>Eurostat, april 2018 &amp; Alle sterftecertificaten, Vlaams Gewest, 2013-2015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</si>
</sst>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2" x14ac:knownFonts="1">
    <font>
      <sz val="11"/>
      <color theme="1"/>
      <name val="Calibri"/>
      <family val="2"/>
      <scheme val="minor"/>
    </font>
    <font>
      <b/>
      <sz val="11"/>
      <color theme="0"/>
      <name val="Calibri"/>
      <family val="2"/>
      <scheme val="minor"/>
    </font>
    <font>
      <b/>
      <sz val="11"/>
      <color theme="1"/>
      <name val="Calibri"/>
      <family val="2"/>
      <scheme val="minor"/>
    </font>
    <font>
      <b/>
      <i/>
      <sz val="20"/>
      <color rgb="FF207075"/>
      <name val="Calibri"/>
      <family val="2"/>
      <scheme val="minor"/>
    </font>
    <font>
      <i/>
      <sz val="20"/>
      <color rgb="FF207075"/>
      <name val="Calibri"/>
      <family val="2"/>
      <scheme val="minor"/>
    </font>
    <font>
      <sz val="16"/>
      <color rgb="FF2F2F2F"/>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b/>
      <sz val="12"/>
      <color rgb="FF004960"/>
      <name val="Verdana"/>
      <family val="2"/>
    </font>
    <font>
      <b/>
      <i/>
      <sz val="9"/>
      <color theme="1"/>
      <name val="Calibri"/>
      <family val="2"/>
      <scheme val="minor"/>
    </font>
    <font>
      <i/>
      <sz val="9"/>
      <color theme="1"/>
      <name val="Calibri"/>
      <family val="2"/>
      <scheme val="minor"/>
    </font>
    <font>
      <b/>
      <sz val="11"/>
      <color theme="3"/>
      <name val="Calibri"/>
      <family val="2"/>
      <scheme val="minor"/>
    </font>
    <font>
      <sz val="11"/>
      <color rgb="FFFF0000"/>
      <name val="Calibri"/>
      <family val="2"/>
      <scheme val="minor"/>
    </font>
    <font>
      <b/>
      <sz val="11"/>
      <name val="Calibri"/>
      <family val="2"/>
      <scheme val="minor"/>
    </font>
    <font>
      <sz val="10"/>
      <color theme="1"/>
      <name val="Calibri"/>
      <family val="2"/>
      <scheme val="minor"/>
    </font>
    <font>
      <u/>
      <sz val="10"/>
      <color theme="10"/>
      <name val="Calibri"/>
      <family val="2"/>
      <scheme val="minor"/>
    </font>
    <font>
      <sz val="11"/>
      <color theme="1"/>
      <name val="Calibri"/>
      <family val="2"/>
      <scheme val="minor"/>
    </font>
    <font>
      <b/>
      <sz val="13"/>
      <color theme="3"/>
      <name val="Calibri"/>
      <family val="2"/>
      <scheme val="minor"/>
    </font>
    <font>
      <sz val="11"/>
      <color theme="0"/>
      <name val="Calibri"/>
      <family val="2"/>
      <scheme val="minor"/>
    </font>
    <font>
      <sz val="11"/>
      <color theme="1"/>
      <name val="Calibri"/>
      <family val="2"/>
      <scheme val="major"/>
    </font>
    <font>
      <sz val="10"/>
      <color theme="8" tint="0.79998168889431442"/>
      <name val="Calibri"/>
      <family val="2"/>
      <scheme val="minor"/>
    </font>
    <font>
      <sz val="10"/>
      <color theme="0" tint="-4.9989318521683403E-2"/>
      <name val="Calibri"/>
      <family val="2"/>
      <scheme val="minor"/>
    </font>
    <font>
      <i/>
      <sz val="14"/>
      <color theme="3"/>
      <name val="Calibri"/>
      <family val="2"/>
      <scheme val="minor"/>
    </font>
    <font>
      <sz val="10"/>
      <name val="Arial"/>
      <family val="2"/>
    </font>
    <font>
      <sz val="10"/>
      <name val="Calibri"/>
      <family val="2"/>
      <scheme val="major"/>
    </font>
    <font>
      <sz val="10"/>
      <color theme="1"/>
      <name val="Calibri"/>
      <family val="2"/>
      <scheme val="major"/>
    </font>
    <font>
      <sz val="10"/>
      <color indexed="8"/>
      <name val="Calibri"/>
      <family val="2"/>
    </font>
    <font>
      <i/>
      <sz val="10"/>
      <color indexed="8"/>
      <name val="Calibri"/>
      <family val="2"/>
    </font>
    <font>
      <i/>
      <sz val="10"/>
      <color indexed="8"/>
      <name val="Calibri"/>
      <family val="2"/>
      <scheme val="major"/>
    </font>
    <font>
      <u/>
      <sz val="10"/>
      <color theme="1" tint="0.249977111117893"/>
      <name val="Calibri"/>
      <family val="2"/>
      <scheme val="minor"/>
    </font>
    <font>
      <b/>
      <i/>
      <sz val="20"/>
      <color theme="3"/>
      <name val="Calibri"/>
      <family val="2"/>
      <scheme val="minor"/>
    </font>
    <font>
      <b/>
      <sz val="20"/>
      <color theme="3" tint="-0.249977111117893"/>
      <name val="Calibri"/>
      <family val="2"/>
      <scheme val="minor"/>
    </font>
    <font>
      <sz val="11"/>
      <color theme="0" tint="-4.9989318521683403E-2"/>
      <name val="Calibri"/>
      <family val="2"/>
      <scheme val="minor"/>
    </font>
    <font>
      <b/>
      <sz val="16"/>
      <color theme="3"/>
      <name val="Calibri"/>
      <family val="2"/>
      <scheme val="minor"/>
    </font>
    <font>
      <b/>
      <sz val="11"/>
      <color theme="0" tint="-4.9989318521683403E-2"/>
      <name val="Calibri"/>
      <family val="2"/>
      <scheme val="minor"/>
    </font>
    <font>
      <b/>
      <sz val="10"/>
      <color theme="1" tint="9.9978637043366805E-2"/>
      <name val="Calibri"/>
      <family val="2"/>
      <scheme val="minor"/>
    </font>
    <font>
      <sz val="10"/>
      <color theme="1" tint="9.9978637043366805E-2"/>
      <name val="Calibri"/>
      <family val="2"/>
      <scheme val="minor"/>
    </font>
    <font>
      <b/>
      <sz val="12"/>
      <color theme="6" tint="-0.249977111117893"/>
      <name val="Calibri"/>
      <family val="2"/>
      <scheme val="minor"/>
    </font>
    <font>
      <b/>
      <sz val="12"/>
      <color theme="3"/>
      <name val="Calibri"/>
      <family val="2"/>
      <scheme val="minor"/>
    </font>
    <font>
      <b/>
      <sz val="12"/>
      <color theme="7"/>
      <name val="Calibri"/>
      <family val="2"/>
      <scheme val="minor"/>
    </font>
    <font>
      <b/>
      <sz val="10"/>
      <color theme="1"/>
      <name val="Calibri"/>
      <family val="2"/>
      <scheme val="minor"/>
    </font>
    <font>
      <b/>
      <i/>
      <sz val="18"/>
      <color rgb="FF207075"/>
      <name val="Calibri"/>
      <family val="2"/>
      <scheme val="minor"/>
    </font>
    <font>
      <i/>
      <sz val="18"/>
      <color rgb="FF207075"/>
      <name val="Calibri"/>
      <family val="2"/>
      <scheme val="minor"/>
    </font>
    <font>
      <b/>
      <sz val="14"/>
      <color theme="6"/>
      <name val="Calibri"/>
      <family val="2"/>
      <scheme val="minor"/>
    </font>
    <font>
      <b/>
      <sz val="14"/>
      <color theme="7"/>
      <name val="Calibri"/>
      <family val="2"/>
      <scheme val="minor"/>
    </font>
    <font>
      <sz val="9"/>
      <color indexed="81"/>
      <name val="Tahoma"/>
      <family val="2"/>
    </font>
    <font>
      <b/>
      <sz val="9"/>
      <color indexed="81"/>
      <name val="Tahoma"/>
      <family val="2"/>
    </font>
    <font>
      <sz val="10"/>
      <name val="Calibri"/>
      <family val="2"/>
      <scheme val="minor"/>
    </font>
    <font>
      <b/>
      <sz val="16"/>
      <color theme="4"/>
      <name val="Calibri"/>
      <family val="2"/>
      <scheme val="minor"/>
    </font>
    <font>
      <sz val="14"/>
      <color rgb="FF2F2F2F"/>
      <name val="Calibri"/>
      <family val="2"/>
      <scheme val="minor"/>
    </font>
    <font>
      <b/>
      <sz val="13"/>
      <color theme="1"/>
      <name val="Calibri"/>
      <family val="2"/>
      <scheme val="minor"/>
    </font>
    <font>
      <b/>
      <sz val="13"/>
      <color theme="8"/>
      <name val="Calibri"/>
      <family val="2"/>
      <scheme val="minor"/>
    </font>
    <font>
      <b/>
      <sz val="13"/>
      <color theme="7"/>
      <name val="Calibri"/>
      <family val="2"/>
      <scheme val="minor"/>
    </font>
    <font>
      <sz val="11"/>
      <color theme="1" tint="0.249977111117893"/>
      <name val="Calibri"/>
      <family val="2"/>
      <scheme val="minor"/>
    </font>
    <font>
      <b/>
      <sz val="14"/>
      <color theme="0"/>
      <name val="Calibri"/>
      <family val="2"/>
      <scheme val="minor"/>
    </font>
    <font>
      <b/>
      <i/>
      <sz val="11"/>
      <color theme="0"/>
      <name val="Calibri"/>
      <family val="2"/>
      <scheme val="minor"/>
    </font>
    <font>
      <i/>
      <sz val="11"/>
      <color theme="0"/>
      <name val="Calibri"/>
      <family val="2"/>
      <scheme val="minor"/>
    </font>
    <font>
      <b/>
      <sz val="11"/>
      <color theme="8" tint="-0.249977111117893"/>
      <name val="Calibri"/>
      <family val="2"/>
      <scheme val="minor"/>
    </font>
    <font>
      <b/>
      <i/>
      <sz val="11"/>
      <color theme="8" tint="-0.249977111117893"/>
      <name val="Calibri"/>
      <family val="2"/>
      <scheme val="minor"/>
    </font>
    <font>
      <b/>
      <sz val="11"/>
      <color theme="7"/>
      <name val="Calibri"/>
      <family val="2"/>
      <scheme val="minor"/>
    </font>
    <font>
      <b/>
      <i/>
      <sz val="11"/>
      <color theme="7"/>
      <name val="Calibri"/>
      <family val="2"/>
      <scheme val="minor"/>
    </font>
  </fonts>
  <fills count="2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4"/>
      </patternFill>
    </fill>
    <fill>
      <patternFill patternType="solid">
        <fgColor theme="5" tint="0.79998168889431442"/>
        <bgColor indexed="64"/>
      </patternFill>
    </fill>
    <fill>
      <patternFill patternType="solid">
        <fgColor theme="8"/>
        <bgColor indexed="64"/>
      </patternFill>
    </fill>
    <fill>
      <patternFill patternType="solid">
        <fgColor rgb="FFC63131"/>
        <bgColor indexed="64"/>
      </patternFill>
    </fill>
    <fill>
      <patternFill patternType="solid">
        <fgColor theme="5"/>
        <bgColor indexed="64"/>
      </patternFill>
    </fill>
    <fill>
      <patternFill patternType="solid">
        <fgColor theme="9"/>
        <bgColor indexed="64"/>
      </patternFill>
    </fill>
    <fill>
      <patternFill patternType="solid">
        <fgColor theme="3"/>
        <bgColor indexed="64"/>
      </patternFill>
    </fill>
    <fill>
      <patternFill patternType="solid">
        <fgColor theme="8" tint="-0.499984740745262"/>
        <bgColor indexed="64"/>
      </patternFill>
    </fill>
    <fill>
      <patternFill patternType="solid">
        <fgColor theme="6"/>
        <bgColor theme="4" tint="0.79998168889431442"/>
      </patternFill>
    </fill>
    <fill>
      <patternFill patternType="solid">
        <fgColor theme="7"/>
        <bgColor indexed="64"/>
      </patternFill>
    </fill>
    <fill>
      <patternFill patternType="solid">
        <fgColor rgb="FFF9F9F9"/>
        <bgColor indexed="64"/>
      </patternFill>
    </fill>
    <fill>
      <patternFill patternType="solid">
        <fgColor rgb="FFF9F9F9"/>
        <bgColor theme="4" tint="0.79998168889431442"/>
      </patternFill>
    </fill>
    <fill>
      <patternFill patternType="solid">
        <fgColor theme="9"/>
        <bgColor theme="4" tint="0.79998168889431442"/>
      </patternFill>
    </fill>
    <fill>
      <patternFill patternType="solid">
        <fgColor theme="6"/>
        <bgColor indexed="64"/>
      </patternFill>
    </fill>
    <fill>
      <patternFill patternType="solid">
        <fgColor theme="5"/>
        <bgColor theme="4" tint="0.79998168889431442"/>
      </patternFill>
    </fill>
    <fill>
      <patternFill patternType="solid">
        <fgColor theme="9"/>
      </patternFill>
    </fill>
    <fill>
      <patternFill patternType="solid">
        <fgColor theme="3"/>
        <bgColor theme="4"/>
      </patternFill>
    </fill>
    <fill>
      <patternFill patternType="solid">
        <fgColor theme="8" tint="-0.249977111117893"/>
        <bgColor theme="4"/>
      </patternFill>
    </fill>
    <fill>
      <patternFill patternType="solid">
        <fgColor theme="7" tint="-0.249977111117893"/>
        <bgColor theme="4"/>
      </patternFill>
    </fill>
    <fill>
      <patternFill patternType="solid">
        <fgColor theme="8" tint="0.79998168889431442"/>
        <bgColor theme="4" tint="0.79998168889431442"/>
      </patternFill>
    </fill>
    <fill>
      <patternFill patternType="solid">
        <fgColor theme="7" tint="0.79998168889431442"/>
        <bgColor theme="4" tint="0.79998168889431442"/>
      </patternFill>
    </fill>
  </fills>
  <borders count="2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right/>
      <top style="thin">
        <color theme="4"/>
      </top>
      <bottom style="double">
        <color theme="4"/>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top/>
      <bottom style="thick">
        <color theme="4" tint="0.499984740745262"/>
      </bottom>
      <diagonal/>
    </border>
    <border>
      <left/>
      <right style="thin">
        <color theme="9"/>
      </right>
      <top/>
      <bottom/>
      <diagonal/>
    </border>
    <border>
      <left/>
      <right/>
      <top/>
      <bottom style="thin">
        <color theme="9"/>
      </bottom>
      <diagonal/>
    </border>
    <border>
      <left/>
      <right style="thin">
        <color theme="9"/>
      </right>
      <top/>
      <bottom style="thin">
        <color theme="9"/>
      </bottom>
      <diagonal/>
    </border>
    <border>
      <left/>
      <right style="thick">
        <color theme="4" tint="0.499984740745262"/>
      </right>
      <top/>
      <bottom style="double">
        <color theme="4" tint="0.499984740745262"/>
      </bottom>
      <diagonal/>
    </border>
    <border>
      <left/>
      <right style="thick">
        <color theme="4" tint="0.499984740745262"/>
      </right>
      <top/>
      <bottom style="thick">
        <color theme="4" tint="0.499984740745262"/>
      </bottom>
      <diagonal/>
    </border>
    <border>
      <left style="thick">
        <color theme="4" tint="0.499984740745262"/>
      </left>
      <right/>
      <top style="thin">
        <color theme="4" tint="0.39997558519241921"/>
      </top>
      <bottom style="double">
        <color theme="4" tint="0.499984740745262"/>
      </bottom>
      <diagonal/>
    </border>
    <border>
      <left/>
      <right/>
      <top style="thin">
        <color theme="4" tint="0.39997558519241921"/>
      </top>
      <bottom style="double">
        <color theme="4" tint="0.499984740745262"/>
      </bottom>
      <diagonal/>
    </border>
    <border>
      <left/>
      <right style="thin">
        <color theme="9"/>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9"/>
      </bottom>
      <diagonal/>
    </border>
    <border>
      <left/>
      <right/>
      <top style="thin">
        <color theme="4" tint="0.39997558519241921"/>
      </top>
      <bottom style="thin">
        <color theme="9"/>
      </bottom>
      <diagonal/>
    </border>
    <border>
      <left/>
      <right style="thin">
        <color theme="9"/>
      </right>
      <top style="thin">
        <color theme="4" tint="0.39997558519241921"/>
      </top>
      <bottom style="thin">
        <color theme="9"/>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
      <left style="thin">
        <color theme="4" tint="0.39997558519241921"/>
      </left>
      <right style="thin">
        <color theme="4" tint="0.39997558519241921"/>
      </right>
      <top/>
      <bottom style="thin">
        <color theme="4" tint="0.39997558519241921"/>
      </bottom>
      <diagonal/>
    </border>
    <border>
      <left/>
      <right/>
      <top/>
      <bottom style="medium">
        <color theme="4" tint="0.39997558519241921"/>
      </bottom>
      <diagonal/>
    </border>
    <border>
      <left/>
      <right/>
      <top style="thin">
        <color theme="4"/>
      </top>
      <bottom style="medium">
        <color theme="4" tint="0.39997558519241921"/>
      </bottom>
      <diagonal/>
    </border>
  </borders>
  <cellStyleXfs count="11">
    <xf numFmtId="0" fontId="0" fillId="0" borderId="0"/>
    <xf numFmtId="0" fontId="8" fillId="0" borderId="0" applyNumberFormat="0" applyFill="0" applyBorder="0" applyAlignment="0" applyProtection="0"/>
    <xf numFmtId="0" fontId="2" fillId="0" borderId="5" applyNumberFormat="0" applyFill="0" applyAlignment="0" applyProtection="0"/>
    <xf numFmtId="0" fontId="13" fillId="0" borderId="0" applyNumberFormat="0" applyFill="0" applyBorder="0" applyAlignment="0" applyProtection="0"/>
    <xf numFmtId="0" fontId="18" fillId="0" borderId="8" applyNumberFormat="0" applyFill="0" applyAlignment="0" applyProtection="0"/>
    <xf numFmtId="0" fontId="19" fillId="5" borderId="0" applyNumberFormat="0" applyBorder="0" applyAlignment="0" applyProtection="0"/>
    <xf numFmtId="0" fontId="24" fillId="0" borderId="0"/>
    <xf numFmtId="0" fontId="17" fillId="0" borderId="0"/>
    <xf numFmtId="9" fontId="17" fillId="0" borderId="0" applyFont="0" applyFill="0" applyBorder="0" applyAlignment="0" applyProtection="0"/>
    <xf numFmtId="0" fontId="12" fillId="0" borderId="23" applyNumberFormat="0" applyFill="0" applyAlignment="0" applyProtection="0"/>
    <xf numFmtId="0" fontId="19" fillId="20" borderId="0" applyNumberFormat="0" applyBorder="0" applyAlignment="0" applyProtection="0"/>
  </cellStyleXfs>
  <cellXfs count="335">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right" vertical="top"/>
    </xf>
    <xf numFmtId="0" fontId="7" fillId="0" borderId="0" xfId="0" applyFont="1" applyAlignment="1">
      <alignment vertical="top" wrapText="1"/>
    </xf>
    <xf numFmtId="0" fontId="2" fillId="0" borderId="0" xfId="0" applyFont="1" applyAlignment="1">
      <alignment horizontal="right" vertical="top"/>
    </xf>
    <xf numFmtId="0" fontId="8" fillId="0" borderId="0" xfId="1" applyAlignment="1">
      <alignment vertical="top"/>
    </xf>
    <xf numFmtId="0" fontId="0" fillId="0" borderId="0" xfId="0" applyAlignment="1">
      <alignment vertical="top"/>
    </xf>
    <xf numFmtId="0" fontId="0" fillId="0" borderId="0" xfId="0" applyAlignment="1">
      <alignment vertical="top" wrapText="1"/>
    </xf>
    <xf numFmtId="0" fontId="9" fillId="0" borderId="0" xfId="0" applyFont="1" applyAlignment="1">
      <alignment vertical="center"/>
    </xf>
    <xf numFmtId="0" fontId="10" fillId="0" borderId="0" xfId="0" applyFont="1" applyAlignment="1">
      <alignment horizontal="right" vertical="top"/>
    </xf>
    <xf numFmtId="0" fontId="1" fillId="2" borderId="1" xfId="0" applyFont="1" applyFill="1" applyBorder="1"/>
    <xf numFmtId="0" fontId="2" fillId="3" borderId="1" xfId="0" applyFont="1" applyFill="1" applyBorder="1"/>
    <xf numFmtId="0" fontId="2" fillId="0" borderId="1" xfId="0" applyFont="1" applyBorder="1"/>
    <xf numFmtId="0" fontId="4" fillId="0" borderId="0" xfId="0" applyFont="1" applyAlignment="1">
      <alignment horizontal="right" vertical="center"/>
    </xf>
    <xf numFmtId="0" fontId="5" fillId="0" borderId="0" xfId="0" applyFont="1" applyAlignment="1">
      <alignment horizontal="left" vertical="center" indent="2"/>
    </xf>
    <xf numFmtId="0" fontId="5" fillId="0" borderId="0" xfId="0" applyFont="1" applyAlignment="1">
      <alignment horizontal="left" vertical="center"/>
    </xf>
    <xf numFmtId="0" fontId="2" fillId="4" borderId="5" xfId="2" applyFill="1"/>
    <xf numFmtId="14" fontId="0" fillId="0" borderId="0" xfId="0" applyNumberFormat="1" applyAlignment="1">
      <alignment horizontal="left" vertical="top"/>
    </xf>
    <xf numFmtId="0" fontId="8" fillId="0" borderId="0" xfId="1"/>
    <xf numFmtId="0" fontId="2" fillId="0" borderId="0" xfId="0" applyFont="1" applyAlignment="1">
      <alignment horizontal="right" vertical="top" wrapText="1"/>
    </xf>
    <xf numFmtId="0" fontId="11" fillId="0" borderId="4" xfId="0" applyFont="1" applyBorder="1" applyAlignment="1">
      <alignment vertical="top"/>
    </xf>
    <xf numFmtId="0" fontId="3" fillId="0" borderId="0" xfId="0" applyFont="1" applyAlignment="1">
      <alignment horizontal="right" vertical="center"/>
    </xf>
    <xf numFmtId="0" fontId="0" fillId="0" borderId="0" xfId="0" applyAlignment="1">
      <alignment vertical="top" wrapText="1"/>
    </xf>
    <xf numFmtId="0" fontId="15" fillId="0" borderId="0" xfId="0" applyFont="1" applyAlignment="1">
      <alignment vertical="top" wrapText="1"/>
    </xf>
    <xf numFmtId="0" fontId="0" fillId="0" borderId="0" xfId="0" applyAlignment="1">
      <alignment horizontal="center" vertical="top"/>
    </xf>
    <xf numFmtId="0" fontId="13" fillId="0" borderId="0" xfId="3" quotePrefix="1" applyAlignment="1">
      <alignment vertical="top"/>
    </xf>
    <xf numFmtId="0" fontId="16" fillId="0" borderId="0" xfId="1" applyFont="1" applyAlignment="1">
      <alignment horizontal="right" vertical="top" wrapText="1" indent="1"/>
    </xf>
    <xf numFmtId="0" fontId="11" fillId="0" borderId="4" xfId="0" applyFont="1" applyBorder="1" applyAlignment="1">
      <alignment vertical="top"/>
    </xf>
    <xf numFmtId="2" fontId="20" fillId="0" borderId="0" xfId="0" applyNumberFormat="1" applyFont="1"/>
    <xf numFmtId="0" fontId="23" fillId="0" borderId="0" xfId="0" applyFont="1" applyAlignment="1">
      <alignment horizontal="left" vertical="center"/>
    </xf>
    <xf numFmtId="2" fontId="0" fillId="0" borderId="0" xfId="0" applyNumberFormat="1"/>
    <xf numFmtId="0" fontId="0" fillId="0" borderId="9" xfId="0" applyBorder="1" applyAlignment="1">
      <alignment horizontal="center"/>
    </xf>
    <xf numFmtId="0" fontId="0" fillId="0" borderId="10" xfId="0" applyBorder="1"/>
    <xf numFmtId="0" fontId="0" fillId="0" borderId="11" xfId="0" applyBorder="1"/>
    <xf numFmtId="0" fontId="25" fillId="0" borderId="0" xfId="6" applyFont="1" applyAlignment="1">
      <alignment wrapText="1"/>
    </xf>
    <xf numFmtId="0" fontId="20" fillId="0" borderId="0" xfId="7" applyFont="1"/>
    <xf numFmtId="0" fontId="25" fillId="0" borderId="0" xfId="6" applyFont="1" applyAlignment="1">
      <alignment horizontal="left" wrapText="1" indent="1"/>
    </xf>
    <xf numFmtId="0" fontId="26" fillId="0" borderId="0" xfId="6" applyFont="1" applyAlignment="1">
      <alignment horizontal="left" wrapText="1"/>
    </xf>
    <xf numFmtId="0" fontId="29" fillId="0" borderId="0" xfId="6" applyFont="1" applyAlignment="1">
      <alignment horizontal="left" wrapText="1" indent="1"/>
    </xf>
    <xf numFmtId="0" fontId="30" fillId="0" borderId="0" xfId="1" applyFont="1"/>
    <xf numFmtId="0" fontId="31" fillId="0" borderId="0" xfId="0" applyFont="1" applyAlignment="1">
      <alignment horizontal="left" vertical="center"/>
    </xf>
    <xf numFmtId="9" fontId="2" fillId="0" borderId="0" xfId="0" applyNumberFormat="1" applyFont="1"/>
    <xf numFmtId="0" fontId="0" fillId="0" borderId="0" xfId="0" quotePrefix="1"/>
    <xf numFmtId="9" fontId="0" fillId="0" borderId="0" xfId="0" applyNumberFormat="1"/>
    <xf numFmtId="0" fontId="11" fillId="0" borderId="4" xfId="0" applyFont="1" applyBorder="1" applyAlignment="1">
      <alignment vertical="top"/>
    </xf>
    <xf numFmtId="10" fontId="15" fillId="0" borderId="0" xfId="8" applyNumberFormat="1" applyFont="1"/>
    <xf numFmtId="0" fontId="11" fillId="0" borderId="4" xfId="0" applyFont="1" applyBorder="1" applyAlignment="1">
      <alignment vertical="top"/>
    </xf>
    <xf numFmtId="2" fontId="2" fillId="4" borderId="5" xfId="2" applyNumberFormat="1" applyFill="1"/>
    <xf numFmtId="0" fontId="35" fillId="13" borderId="2" xfId="0" applyFont="1" applyFill="1" applyBorder="1"/>
    <xf numFmtId="2" fontId="33" fillId="13" borderId="2" xfId="0" applyNumberFormat="1" applyFont="1" applyFill="1" applyBorder="1"/>
    <xf numFmtId="0" fontId="35" fillId="9" borderId="2" xfId="0" applyFont="1" applyFill="1" applyBorder="1"/>
    <xf numFmtId="2" fontId="33" fillId="9" borderId="2" xfId="0" applyNumberFormat="1" applyFont="1" applyFill="1" applyBorder="1"/>
    <xf numFmtId="0" fontId="2" fillId="0" borderId="2" xfId="0" applyFont="1" applyFill="1" applyBorder="1"/>
    <xf numFmtId="2" fontId="0" fillId="0" borderId="2" xfId="0" applyNumberFormat="1" applyFont="1" applyFill="1" applyBorder="1"/>
    <xf numFmtId="0" fontId="2" fillId="0" borderId="14" xfId="0" applyFont="1" applyFill="1" applyBorder="1"/>
    <xf numFmtId="2" fontId="0" fillId="0" borderId="15" xfId="0" applyNumberFormat="1" applyFont="1" applyFill="1" applyBorder="1"/>
    <xf numFmtId="0" fontId="0" fillId="0" borderId="0" xfId="0" applyAlignment="1">
      <alignment horizontal="center"/>
    </xf>
    <xf numFmtId="0" fontId="1" fillId="2" borderId="2" xfId="0" applyFont="1" applyFill="1" applyBorder="1" applyAlignment="1">
      <alignment horizontal="center" vertical="center" wrapText="1"/>
    </xf>
    <xf numFmtId="0" fontId="2" fillId="0" borderId="0" xfId="0" applyFont="1" applyBorder="1"/>
    <xf numFmtId="0" fontId="2" fillId="0" borderId="5" xfId="2"/>
    <xf numFmtId="165" fontId="0" fillId="3" borderId="2" xfId="0" applyNumberFormat="1" applyFont="1" applyFill="1" applyBorder="1"/>
    <xf numFmtId="165" fontId="0" fillId="0" borderId="2" xfId="0" applyNumberFormat="1" applyFont="1" applyBorder="1"/>
    <xf numFmtId="0" fontId="1" fillId="2" borderId="1" xfId="0" applyFont="1" applyFill="1" applyBorder="1" applyAlignment="1">
      <alignment horizontal="center" vertical="center"/>
    </xf>
    <xf numFmtId="0" fontId="2" fillId="3" borderId="1" xfId="0" applyFont="1" applyFill="1" applyBorder="1" applyAlignment="1">
      <alignment wrapText="1"/>
    </xf>
    <xf numFmtId="0" fontId="2" fillId="0" borderId="1" xfId="0" applyFont="1" applyBorder="1" applyAlignment="1">
      <alignment wrapText="1"/>
    </xf>
    <xf numFmtId="0" fontId="36" fillId="15" borderId="1" xfId="0" applyFont="1" applyFill="1" applyBorder="1" applyAlignment="1">
      <alignment wrapText="1"/>
    </xf>
    <xf numFmtId="0" fontId="36" fillId="16" borderId="1" xfId="0" applyFont="1" applyFill="1" applyBorder="1" applyAlignment="1">
      <alignment wrapText="1"/>
    </xf>
    <xf numFmtId="3" fontId="2" fillId="0" borderId="5" xfId="2" applyNumberFormat="1" applyAlignment="1">
      <alignment vertical="top"/>
    </xf>
    <xf numFmtId="3" fontId="0" fillId="3" borderId="2" xfId="0" applyNumberFormat="1" applyFont="1" applyFill="1" applyBorder="1" applyAlignment="1">
      <alignment vertical="top"/>
    </xf>
    <xf numFmtId="3" fontId="0" fillId="3" borderId="3" xfId="0" applyNumberFormat="1" applyFont="1" applyFill="1" applyBorder="1" applyAlignment="1">
      <alignment vertical="top"/>
    </xf>
    <xf numFmtId="3" fontId="0" fillId="0" borderId="2" xfId="0" applyNumberFormat="1" applyFont="1" applyBorder="1" applyAlignment="1">
      <alignment vertical="top"/>
    </xf>
    <xf numFmtId="3" fontId="0" fillId="0" borderId="3" xfId="0" applyNumberFormat="1" applyFont="1" applyBorder="1" applyAlignment="1">
      <alignment vertical="top"/>
    </xf>
    <xf numFmtId="3" fontId="37" fillId="15" borderId="2" xfId="0" applyNumberFormat="1" applyFont="1" applyFill="1" applyBorder="1" applyAlignment="1">
      <alignment vertical="top"/>
    </xf>
    <xf numFmtId="3" fontId="37" fillId="15" borderId="3" xfId="0" applyNumberFormat="1" applyFont="1" applyFill="1" applyBorder="1" applyAlignment="1">
      <alignment vertical="top"/>
    </xf>
    <xf numFmtId="3" fontId="37" fillId="16" borderId="2" xfId="0" applyNumberFormat="1" applyFont="1" applyFill="1" applyBorder="1" applyAlignment="1">
      <alignment vertical="top"/>
    </xf>
    <xf numFmtId="3" fontId="37" fillId="16" borderId="3" xfId="0" applyNumberFormat="1" applyFont="1" applyFill="1" applyBorder="1" applyAlignment="1">
      <alignment vertical="top"/>
    </xf>
    <xf numFmtId="9" fontId="2" fillId="0" borderId="5" xfId="8" applyFont="1" applyBorder="1" applyAlignment="1">
      <alignment vertical="top"/>
    </xf>
    <xf numFmtId="9" fontId="2" fillId="0" borderId="5" xfId="2" applyNumberFormat="1" applyAlignment="1">
      <alignment vertical="top"/>
    </xf>
    <xf numFmtId="9" fontId="0" fillId="3" borderId="2" xfId="0" applyNumberFormat="1" applyFont="1" applyFill="1" applyBorder="1" applyAlignment="1">
      <alignment vertical="top"/>
    </xf>
    <xf numFmtId="9" fontId="0" fillId="3" borderId="3" xfId="0" applyNumberFormat="1" applyFont="1" applyFill="1" applyBorder="1" applyAlignment="1">
      <alignment vertical="top"/>
    </xf>
    <xf numFmtId="9" fontId="0" fillId="0" borderId="2" xfId="0" applyNumberFormat="1" applyFont="1" applyBorder="1" applyAlignment="1">
      <alignment vertical="top"/>
    </xf>
    <xf numFmtId="9" fontId="0" fillId="0" borderId="3" xfId="0" applyNumberFormat="1" applyFont="1" applyBorder="1" applyAlignment="1">
      <alignment vertical="top"/>
    </xf>
    <xf numFmtId="9" fontId="0" fillId="0" borderId="2" xfId="8" applyFont="1" applyBorder="1" applyAlignment="1">
      <alignment vertical="top"/>
    </xf>
    <xf numFmtId="9" fontId="0" fillId="0" borderId="3" xfId="8" applyFont="1" applyBorder="1" applyAlignment="1">
      <alignment vertical="top"/>
    </xf>
    <xf numFmtId="9" fontId="37" fillId="15" borderId="2" xfId="8" applyFont="1" applyFill="1" applyBorder="1" applyAlignment="1">
      <alignment vertical="top"/>
    </xf>
    <xf numFmtId="9" fontId="37" fillId="15" borderId="3" xfId="8" applyFont="1" applyFill="1" applyBorder="1" applyAlignment="1">
      <alignment vertical="top"/>
    </xf>
    <xf numFmtId="9" fontId="37" fillId="16" borderId="2" xfId="8" applyFont="1" applyFill="1" applyBorder="1" applyAlignment="1">
      <alignment vertical="top"/>
    </xf>
    <xf numFmtId="9" fontId="37" fillId="16" borderId="3" xfId="8" applyFont="1" applyFill="1" applyBorder="1" applyAlignment="1">
      <alignment vertical="top"/>
    </xf>
    <xf numFmtId="9" fontId="2" fillId="0" borderId="5" xfId="2" applyNumberFormat="1" applyAlignment="1">
      <alignment horizontal="right" vertical="top"/>
    </xf>
    <xf numFmtId="9" fontId="0" fillId="3" borderId="2" xfId="0" applyNumberFormat="1" applyFont="1" applyFill="1" applyBorder="1" applyAlignment="1">
      <alignment horizontal="right" vertical="top"/>
    </xf>
    <xf numFmtId="9" fontId="0" fillId="3" borderId="3" xfId="0" applyNumberFormat="1" applyFont="1" applyFill="1" applyBorder="1" applyAlignment="1">
      <alignment horizontal="right" vertical="top"/>
    </xf>
    <xf numFmtId="9" fontId="0" fillId="0" borderId="2" xfId="0" applyNumberFormat="1" applyFont="1" applyBorder="1" applyAlignment="1">
      <alignment horizontal="right" vertical="top"/>
    </xf>
    <xf numFmtId="9" fontId="0" fillId="0" borderId="3" xfId="0" applyNumberFormat="1" applyFont="1" applyBorder="1" applyAlignment="1">
      <alignment horizontal="right" vertical="top"/>
    </xf>
    <xf numFmtId="9" fontId="0" fillId="0" borderId="2" xfId="8" applyFont="1" applyBorder="1" applyAlignment="1">
      <alignment horizontal="right" vertical="top"/>
    </xf>
    <xf numFmtId="9" fontId="0" fillId="0" borderId="3" xfId="8" applyFont="1" applyBorder="1" applyAlignment="1">
      <alignment horizontal="right" vertical="top"/>
    </xf>
    <xf numFmtId="9" fontId="37" fillId="15" borderId="2" xfId="8" applyFont="1" applyFill="1" applyBorder="1" applyAlignment="1">
      <alignment horizontal="right" vertical="top"/>
    </xf>
    <xf numFmtId="9" fontId="37" fillId="15" borderId="3" xfId="8" applyFont="1" applyFill="1" applyBorder="1" applyAlignment="1">
      <alignment horizontal="right" vertical="top"/>
    </xf>
    <xf numFmtId="9" fontId="37" fillId="16" borderId="2" xfId="8" applyFont="1" applyFill="1" applyBorder="1" applyAlignment="1">
      <alignment horizontal="right" vertical="top"/>
    </xf>
    <xf numFmtId="9" fontId="37" fillId="16" borderId="3" xfId="8" applyFont="1" applyFill="1" applyBorder="1" applyAlignment="1">
      <alignment horizontal="right" vertical="top"/>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7" xfId="0" applyFont="1" applyFill="1" applyBorder="1" applyAlignment="1">
      <alignment horizontal="center" vertical="top" wrapText="1"/>
    </xf>
    <xf numFmtId="0" fontId="21" fillId="7" borderId="0" xfId="0" applyFont="1" applyFill="1" applyAlignment="1">
      <alignment horizontal="left" vertical="center" indent="1"/>
    </xf>
    <xf numFmtId="0" fontId="22" fillId="8" borderId="0" xfId="0" applyFont="1" applyFill="1" applyAlignment="1">
      <alignment horizontal="left" vertical="center" indent="1"/>
    </xf>
    <xf numFmtId="0" fontId="0" fillId="0" borderId="1" xfId="0" applyBorder="1"/>
    <xf numFmtId="0" fontId="0" fillId="0" borderId="2" xfId="0" applyBorder="1" applyAlignment="1">
      <alignment horizontal="center"/>
    </xf>
    <xf numFmtId="0" fontId="0" fillId="0" borderId="16" xfId="0" applyBorder="1"/>
    <xf numFmtId="0" fontId="0" fillId="0" borderId="4" xfId="0" applyFont="1" applyBorder="1"/>
    <xf numFmtId="165" fontId="2" fillId="4" borderId="5" xfId="2" applyNumberFormat="1" applyFill="1"/>
    <xf numFmtId="0" fontId="3" fillId="0" borderId="0" xfId="0" applyFont="1" applyAlignment="1">
      <alignment vertical="center"/>
    </xf>
    <xf numFmtId="9" fontId="2" fillId="4" borderId="5" xfId="2" applyNumberFormat="1" applyFill="1"/>
    <xf numFmtId="164" fontId="0" fillId="3" borderId="2" xfId="0" applyNumberFormat="1" applyFont="1" applyFill="1" applyBorder="1"/>
    <xf numFmtId="164" fontId="0" fillId="0" borderId="2" xfId="0" applyNumberFormat="1" applyFont="1" applyBorder="1"/>
    <xf numFmtId="9" fontId="0" fillId="0" borderId="0" xfId="8" applyFont="1" applyAlignment="1"/>
    <xf numFmtId="0" fontId="0" fillId="0" borderId="0" xfId="0" applyAlignment="1"/>
    <xf numFmtId="9" fontId="33" fillId="13" borderId="2" xfId="8" applyFont="1" applyFill="1" applyBorder="1"/>
    <xf numFmtId="9" fontId="33" fillId="9" borderId="2" xfId="8" applyFont="1" applyFill="1" applyBorder="1"/>
    <xf numFmtId="2" fontId="33" fillId="13" borderId="2" xfId="8" applyNumberFormat="1" applyFont="1" applyFill="1" applyBorder="1"/>
    <xf numFmtId="2" fontId="33" fillId="9" borderId="2" xfId="8" applyNumberFormat="1" applyFont="1" applyFill="1" applyBorder="1"/>
    <xf numFmtId="9" fontId="0" fillId="3" borderId="2" xfId="0" applyNumberFormat="1" applyFont="1" applyFill="1" applyBorder="1"/>
    <xf numFmtId="9" fontId="0" fillId="0" borderId="2" xfId="0" applyNumberFormat="1" applyFont="1" applyBorder="1"/>
    <xf numFmtId="0" fontId="1" fillId="2" borderId="2" xfId="0" applyFont="1" applyFill="1" applyBorder="1" applyAlignment="1">
      <alignment horizontal="center" vertical="center"/>
    </xf>
    <xf numFmtId="3" fontId="15" fillId="3" borderId="2" xfId="0" applyNumberFormat="1" applyFont="1" applyFill="1" applyBorder="1" applyAlignment="1">
      <alignment vertical="top"/>
    </xf>
    <xf numFmtId="9" fontId="15" fillId="3" borderId="2" xfId="0" applyNumberFormat="1" applyFont="1" applyFill="1" applyBorder="1" applyAlignment="1">
      <alignment vertical="top"/>
    </xf>
    <xf numFmtId="3" fontId="15" fillId="0" borderId="2" xfId="0" applyNumberFormat="1" applyFont="1" applyBorder="1" applyAlignment="1">
      <alignment vertical="top"/>
    </xf>
    <xf numFmtId="9" fontId="15" fillId="0" borderId="2" xfId="0" applyNumberFormat="1" applyFont="1" applyBorder="1" applyAlignment="1">
      <alignment vertical="top"/>
    </xf>
    <xf numFmtId="9" fontId="15" fillId="0" borderId="2" xfId="8" applyFont="1" applyBorder="1" applyAlignment="1">
      <alignment vertical="top"/>
    </xf>
    <xf numFmtId="0" fontId="41" fillId="3" borderId="1" xfId="0" applyFont="1" applyFill="1" applyBorder="1" applyAlignment="1">
      <alignment vertical="top" wrapText="1"/>
    </xf>
    <xf numFmtId="0" fontId="41" fillId="0" borderId="1" xfId="0" applyFont="1" applyBorder="1" applyAlignment="1">
      <alignment vertical="top" wrapText="1"/>
    </xf>
    <xf numFmtId="0" fontId="1" fillId="17" borderId="5" xfId="2" applyFont="1" applyFill="1"/>
    <xf numFmtId="2" fontId="1" fillId="17" borderId="5" xfId="2" applyNumberFormat="1" applyFont="1" applyFill="1"/>
    <xf numFmtId="9" fontId="2" fillId="4" borderId="5" xfId="8" applyFont="1" applyFill="1" applyBorder="1"/>
    <xf numFmtId="164" fontId="1" fillId="17" borderId="5" xfId="2" applyNumberFormat="1" applyFont="1" applyFill="1"/>
    <xf numFmtId="164" fontId="33" fillId="13" borderId="2" xfId="0" applyNumberFormat="1" applyFont="1" applyFill="1" applyBorder="1"/>
    <xf numFmtId="164" fontId="33" fillId="9" borderId="2" xfId="0" applyNumberFormat="1" applyFont="1" applyFill="1" applyBorder="1"/>
    <xf numFmtId="164" fontId="0" fillId="0" borderId="2" xfId="0" applyNumberFormat="1" applyFont="1" applyFill="1" applyBorder="1"/>
    <xf numFmtId="164" fontId="0" fillId="0" borderId="15" xfId="0" applyNumberFormat="1" applyFont="1" applyFill="1" applyBorder="1"/>
    <xf numFmtId="0" fontId="1" fillId="2" borderId="2" xfId="0" applyFont="1" applyFill="1" applyBorder="1" applyAlignment="1">
      <alignment vertical="center"/>
    </xf>
    <xf numFmtId="0" fontId="1" fillId="18" borderId="0" xfId="5" applyFont="1" applyFill="1" applyAlignment="1">
      <alignment horizontal="center" vertical="center" wrapText="1"/>
    </xf>
    <xf numFmtId="0" fontId="1" fillId="18" borderId="9" xfId="5" applyFont="1" applyFill="1" applyBorder="1" applyAlignment="1">
      <alignment horizontal="center" vertical="center" wrapText="1"/>
    </xf>
    <xf numFmtId="0" fontId="1" fillId="14" borderId="0" xfId="5" applyFont="1" applyFill="1" applyAlignment="1">
      <alignment horizontal="center" vertical="center" wrapText="1"/>
    </xf>
    <xf numFmtId="0" fontId="1" fillId="14" borderId="9" xfId="5" applyFont="1" applyFill="1" applyBorder="1" applyAlignment="1">
      <alignment horizontal="center" vertical="center" wrapText="1"/>
    </xf>
    <xf numFmtId="0" fontId="1" fillId="18" borderId="0" xfId="5" applyFont="1" applyFill="1" applyBorder="1" applyAlignment="1">
      <alignment horizontal="center" vertical="center" wrapText="1"/>
    </xf>
    <xf numFmtId="0" fontId="0" fillId="0" borderId="0" xfId="0" applyFill="1" applyAlignment="1">
      <alignment vertical="top" wrapText="1"/>
    </xf>
    <xf numFmtId="0" fontId="15" fillId="0" borderId="0" xfId="0" applyFont="1" applyFill="1" applyAlignment="1">
      <alignment vertical="top" wrapText="1"/>
    </xf>
    <xf numFmtId="0" fontId="0" fillId="0" borderId="0" xfId="0" applyFill="1" applyAlignment="1">
      <alignment horizontal="center" vertical="top"/>
    </xf>
    <xf numFmtId="0" fontId="0" fillId="0" borderId="0" xfId="0" applyFill="1" applyAlignment="1">
      <alignment vertical="top"/>
    </xf>
    <xf numFmtId="14" fontId="0" fillId="0" borderId="0" xfId="0" applyNumberFormat="1" applyFill="1" applyAlignment="1">
      <alignment horizontal="left" vertical="top"/>
    </xf>
    <xf numFmtId="0" fontId="0" fillId="0" borderId="0" xfId="0" applyAlignment="1">
      <alignment wrapText="1"/>
    </xf>
    <xf numFmtId="0" fontId="18" fillId="0" borderId="8" xfId="4"/>
    <xf numFmtId="0" fontId="8" fillId="0" borderId="0" xfId="1" applyAlignment="1">
      <alignment horizontal="left" vertical="center"/>
    </xf>
    <xf numFmtId="0" fontId="2" fillId="3" borderId="1" xfId="0" applyFont="1" applyFill="1" applyBorder="1" applyAlignment="1">
      <alignment vertical="top" wrapText="1"/>
    </xf>
    <xf numFmtId="0" fontId="0" fillId="0" borderId="0" xfId="0" applyAlignment="1">
      <alignment wrapText="1"/>
    </xf>
    <xf numFmtId="9" fontId="19" fillId="17" borderId="0" xfId="8" applyFont="1" applyFill="1" applyBorder="1"/>
    <xf numFmtId="9" fontId="19" fillId="13" borderId="0" xfId="8" applyFont="1" applyFill="1" applyBorder="1"/>
    <xf numFmtId="9" fontId="19" fillId="19" borderId="0" xfId="8" applyFont="1" applyFill="1" applyBorder="1"/>
    <xf numFmtId="0" fontId="2" fillId="0" borderId="0" xfId="0" applyFont="1" applyAlignment="1">
      <alignment horizontal="center" vertical="center"/>
    </xf>
    <xf numFmtId="9" fontId="0" fillId="0" borderId="0" xfId="8" applyFont="1" applyBorder="1"/>
    <xf numFmtId="3" fontId="2" fillId="0" borderId="0" xfId="0" applyNumberFormat="1" applyFont="1"/>
    <xf numFmtId="3" fontId="0" fillId="0" borderId="0" xfId="0" applyNumberFormat="1" applyBorder="1"/>
    <xf numFmtId="3" fontId="0" fillId="0" borderId="0" xfId="0" applyNumberFormat="1"/>
    <xf numFmtId="3" fontId="19" fillId="17" borderId="0" xfId="2" applyNumberFormat="1" applyFont="1" applyFill="1" applyBorder="1"/>
    <xf numFmtId="3" fontId="19" fillId="13" borderId="0" xfId="2" applyNumberFormat="1" applyFont="1" applyFill="1" applyBorder="1"/>
    <xf numFmtId="3" fontId="19" fillId="19" borderId="0" xfId="2" applyNumberFormat="1" applyFont="1" applyFill="1" applyBorder="1"/>
    <xf numFmtId="0" fontId="3" fillId="0" borderId="0" xfId="0" applyFont="1" applyAlignment="1">
      <alignment vertical="center" wrapText="1"/>
    </xf>
    <xf numFmtId="0" fontId="2" fillId="0" borderId="23" xfId="0" applyFont="1" applyBorder="1" applyAlignment="1">
      <alignment horizontal="center"/>
    </xf>
    <xf numFmtId="0" fontId="12" fillId="0" borderId="23" xfId="0" applyFont="1" applyBorder="1" applyAlignment="1">
      <alignment horizontal="center"/>
    </xf>
    <xf numFmtId="0" fontId="1" fillId="17" borderId="24" xfId="2" applyFont="1" applyFill="1" applyBorder="1" applyAlignment="1">
      <alignment horizontal="center"/>
    </xf>
    <xf numFmtId="0" fontId="1" fillId="13" borderId="24" xfId="2" applyFont="1" applyFill="1" applyBorder="1" applyAlignment="1">
      <alignment horizontal="center"/>
    </xf>
    <xf numFmtId="0" fontId="1" fillId="19" borderId="24" xfId="2" applyFont="1" applyFill="1" applyBorder="1" applyAlignment="1">
      <alignment horizontal="center"/>
    </xf>
    <xf numFmtId="9" fontId="0" fillId="0" borderId="0" xfId="8" applyFont="1"/>
    <xf numFmtId="0" fontId="0" fillId="0" borderId="0" xfId="0" applyFill="1" applyAlignment="1">
      <alignment vertical="top" wrapText="1"/>
    </xf>
    <xf numFmtId="0" fontId="2" fillId="0" borderId="1" xfId="0" applyFont="1" applyBorder="1" applyAlignment="1">
      <alignment vertical="top" wrapText="1"/>
    </xf>
    <xf numFmtId="0" fontId="2" fillId="0" borderId="2" xfId="0" applyFont="1" applyFill="1" applyBorder="1" applyAlignment="1">
      <alignment wrapText="1"/>
    </xf>
    <xf numFmtId="0" fontId="41" fillId="0" borderId="1" xfId="0" applyFont="1" applyFill="1" applyBorder="1" applyAlignment="1">
      <alignment vertical="top" wrapText="1"/>
    </xf>
    <xf numFmtId="0" fontId="0" fillId="0" borderId="0" xfId="0"/>
    <xf numFmtId="0" fontId="0" fillId="0" borderId="0" xfId="0" applyAlignment="1">
      <alignment wrapText="1"/>
    </xf>
    <xf numFmtId="0" fontId="0" fillId="0" borderId="0" xfId="0"/>
    <xf numFmtId="0" fontId="0" fillId="0" borderId="0" xfId="0"/>
    <xf numFmtId="165" fontId="0" fillId="0" borderId="0" xfId="0" applyNumberFormat="1"/>
    <xf numFmtId="164" fontId="2" fillId="4" borderId="5" xfId="2" applyNumberFormat="1" applyFill="1"/>
    <xf numFmtId="164" fontId="33" fillId="13" borderId="2" xfId="8" applyNumberFormat="1" applyFont="1" applyFill="1" applyBorder="1"/>
    <xf numFmtId="164" fontId="33" fillId="9" borderId="2" xfId="8" applyNumberFormat="1" applyFont="1" applyFill="1" applyBorder="1"/>
    <xf numFmtId="0" fontId="5" fillId="0" borderId="0" xfId="0" applyFont="1" applyFill="1" applyAlignment="1">
      <alignment horizontal="left" vertical="center"/>
    </xf>
    <xf numFmtId="0" fontId="0" fillId="0" borderId="0" xfId="0"/>
    <xf numFmtId="0" fontId="48" fillId="0" borderId="0" xfId="0" applyFont="1"/>
    <xf numFmtId="2" fontId="48" fillId="0" borderId="0" xfId="0" applyNumberFormat="1" applyFont="1"/>
    <xf numFmtId="0" fontId="48" fillId="0" borderId="0" xfId="0" applyFont="1" applyAlignment="1">
      <alignment horizontal="right"/>
    </xf>
    <xf numFmtId="0" fontId="0" fillId="0" borderId="0" xfId="0" applyFill="1"/>
    <xf numFmtId="0" fontId="8" fillId="0" borderId="0" xfId="1" applyFill="1"/>
    <xf numFmtId="0" fontId="0" fillId="0" borderId="0" xfId="0" applyFill="1" applyAlignment="1">
      <alignment vertical="top" wrapText="1"/>
    </xf>
    <xf numFmtId="0" fontId="28" fillId="0" borderId="0" xfId="6" applyFont="1" applyAlignment="1">
      <alignment horizontal="left" wrapText="1" indent="1"/>
    </xf>
    <xf numFmtId="0" fontId="2" fillId="0" borderId="1" xfId="0" applyFont="1" applyFill="1" applyBorder="1" applyAlignment="1">
      <alignment wrapText="1"/>
    </xf>
    <xf numFmtId="3" fontId="0" fillId="0" borderId="2" xfId="0" applyNumberFormat="1" applyFont="1" applyFill="1" applyBorder="1" applyAlignment="1">
      <alignment vertical="top"/>
    </xf>
    <xf numFmtId="3" fontId="0" fillId="0" borderId="3" xfId="0" applyNumberFormat="1" applyFont="1" applyFill="1" applyBorder="1" applyAlignment="1">
      <alignment vertical="top"/>
    </xf>
    <xf numFmtId="0" fontId="0" fillId="0" borderId="0" xfId="0"/>
    <xf numFmtId="0" fontId="50" fillId="0" borderId="0" xfId="0" applyFont="1" applyAlignment="1">
      <alignment horizontal="left" vertical="center"/>
    </xf>
    <xf numFmtId="0" fontId="51" fillId="0" borderId="8" xfId="4" applyFont="1" applyAlignment="1">
      <alignment horizontal="center" vertical="center" wrapText="1"/>
    </xf>
    <xf numFmtId="0" fontId="54" fillId="0" borderId="0" xfId="0" applyFont="1" applyFill="1"/>
    <xf numFmtId="0" fontId="55" fillId="21" borderId="1" xfId="0" applyFont="1" applyFill="1" applyBorder="1" applyAlignment="1">
      <alignment horizontal="center" vertical="center" wrapText="1"/>
    </xf>
    <xf numFmtId="0" fontId="1" fillId="21" borderId="2" xfId="0" applyFont="1" applyFill="1" applyBorder="1" applyAlignment="1">
      <alignment horizontal="center" vertical="center" wrapText="1"/>
    </xf>
    <xf numFmtId="0" fontId="1" fillId="22" borderId="2" xfId="0" applyFont="1" applyFill="1" applyBorder="1" applyAlignment="1">
      <alignment horizontal="center" vertical="center" wrapText="1"/>
    </xf>
    <xf numFmtId="0" fontId="56" fillId="22" borderId="2" xfId="0" applyFont="1" applyFill="1" applyBorder="1" applyAlignment="1">
      <alignment horizontal="center" vertical="center" wrapText="1"/>
    </xf>
    <xf numFmtId="0" fontId="1" fillId="23" borderId="2" xfId="0" applyFont="1" applyFill="1" applyBorder="1" applyAlignment="1">
      <alignment horizontal="center" vertical="center" wrapText="1"/>
    </xf>
    <xf numFmtId="0" fontId="56" fillId="23" borderId="2" xfId="0" applyFont="1" applyFill="1" applyBorder="1" applyAlignment="1">
      <alignment horizontal="center" vertical="center" wrapText="1"/>
    </xf>
    <xf numFmtId="0" fontId="54" fillId="0" borderId="0" xfId="0" applyFont="1" applyFill="1" applyBorder="1" applyAlignment="1">
      <alignment horizontal="center" vertical="center" wrapText="1"/>
    </xf>
    <xf numFmtId="2" fontId="0" fillId="3" borderId="2" xfId="0" applyNumberFormat="1" applyFont="1" applyFill="1" applyBorder="1"/>
    <xf numFmtId="9" fontId="0" fillId="3" borderId="2" xfId="8" applyFont="1" applyFill="1" applyBorder="1" applyAlignment="1">
      <alignment horizontal="right" indent="1"/>
    </xf>
    <xf numFmtId="2" fontId="0" fillId="24" borderId="2" xfId="0" applyNumberFormat="1" applyFont="1" applyFill="1" applyBorder="1"/>
    <xf numFmtId="9" fontId="0" fillId="24" borderId="2" xfId="8" applyFont="1" applyFill="1" applyBorder="1" applyAlignment="1">
      <alignment horizontal="right" indent="1"/>
    </xf>
    <xf numFmtId="9" fontId="7" fillId="24" borderId="2" xfId="8" applyFont="1" applyFill="1" applyBorder="1" applyAlignment="1">
      <alignment horizontal="right" indent="1"/>
    </xf>
    <xf numFmtId="2" fontId="0" fillId="25" borderId="2" xfId="0" applyNumberFormat="1" applyFont="1" applyFill="1" applyBorder="1"/>
    <xf numFmtId="9" fontId="0" fillId="25" borderId="2" xfId="8" applyFont="1" applyFill="1" applyBorder="1" applyAlignment="1">
      <alignment horizontal="right" indent="1"/>
    </xf>
    <xf numFmtId="9" fontId="7" fillId="25" borderId="2" xfId="8" applyFont="1" applyFill="1" applyBorder="1" applyAlignment="1">
      <alignment horizontal="right" indent="1"/>
    </xf>
    <xf numFmtId="2" fontId="54" fillId="0" borderId="0" xfId="0" applyNumberFormat="1" applyFont="1"/>
    <xf numFmtId="2" fontId="0" fillId="0" borderId="1" xfId="0" applyNumberFormat="1" applyFont="1" applyBorder="1"/>
    <xf numFmtId="9" fontId="0" fillId="0" borderId="1" xfId="8" applyFont="1" applyBorder="1" applyAlignment="1">
      <alignment horizontal="right" indent="1"/>
    </xf>
    <xf numFmtId="9" fontId="7" fillId="0" borderId="1" xfId="8" applyFont="1" applyBorder="1" applyAlignment="1">
      <alignment horizontal="right" indent="1"/>
    </xf>
    <xf numFmtId="2" fontId="0" fillId="3" borderId="1" xfId="0" applyNumberFormat="1" applyFont="1" applyFill="1" applyBorder="1"/>
    <xf numFmtId="9" fontId="0" fillId="3" borderId="1" xfId="8" applyFont="1" applyFill="1" applyBorder="1" applyAlignment="1">
      <alignment horizontal="right" indent="1"/>
    </xf>
    <xf numFmtId="0" fontId="1" fillId="11" borderId="5" xfId="10" applyFont="1" applyFill="1" applyBorder="1"/>
    <xf numFmtId="2" fontId="19" fillId="11" borderId="5" xfId="10" applyNumberFormat="1" applyFill="1" applyBorder="1"/>
    <xf numFmtId="2" fontId="19" fillId="20" borderId="5" xfId="10" applyNumberFormat="1" applyBorder="1"/>
    <xf numFmtId="164" fontId="19" fillId="20" borderId="5" xfId="8" applyNumberFormat="1" applyFont="1" applyFill="1" applyBorder="1" applyAlignment="1">
      <alignment horizontal="right" indent="1"/>
    </xf>
    <xf numFmtId="2" fontId="19" fillId="7" borderId="5" xfId="10" applyNumberFormat="1" applyFill="1" applyBorder="1"/>
    <xf numFmtId="164" fontId="19" fillId="7" borderId="5" xfId="8" applyNumberFormat="1" applyFont="1" applyFill="1" applyBorder="1" applyAlignment="1">
      <alignment horizontal="right" indent="1"/>
    </xf>
    <xf numFmtId="9" fontId="57" fillId="7" borderId="5" xfId="8" applyFont="1" applyFill="1" applyBorder="1" applyAlignment="1">
      <alignment horizontal="right" indent="1"/>
    </xf>
    <xf numFmtId="2" fontId="19" fillId="14" borderId="5" xfId="10" applyNumberFormat="1" applyFill="1" applyBorder="1"/>
    <xf numFmtId="164" fontId="19" fillId="14" borderId="5" xfId="8" applyNumberFormat="1" applyFont="1" applyFill="1" applyBorder="1" applyAlignment="1">
      <alignment horizontal="right" indent="1"/>
    </xf>
    <xf numFmtId="9" fontId="57" fillId="14" borderId="5" xfId="8" applyFont="1" applyFill="1" applyBorder="1" applyAlignment="1">
      <alignment horizontal="right" indent="1"/>
    </xf>
    <xf numFmtId="0" fontId="2" fillId="4" borderId="5" xfId="2" applyFont="1" applyFill="1"/>
    <xf numFmtId="2" fontId="2" fillId="4" borderId="5" xfId="2" applyNumberFormat="1" applyFont="1" applyFill="1"/>
    <xf numFmtId="2" fontId="12" fillId="4" borderId="5" xfId="2" applyNumberFormat="1" applyFont="1" applyFill="1"/>
    <xf numFmtId="164" fontId="12" fillId="4" borderId="5" xfId="8" applyNumberFormat="1" applyFont="1" applyFill="1" applyBorder="1" applyAlignment="1">
      <alignment horizontal="right" indent="1"/>
    </xf>
    <xf numFmtId="2" fontId="58" fillId="4" borderId="5" xfId="2" applyNumberFormat="1" applyFont="1" applyFill="1"/>
    <xf numFmtId="164" fontId="58" fillId="4" borderId="5" xfId="8" applyNumberFormat="1" applyFont="1" applyFill="1" applyBorder="1" applyAlignment="1">
      <alignment horizontal="right" indent="1"/>
    </xf>
    <xf numFmtId="9" fontId="59" fillId="4" borderId="5" xfId="8" applyFont="1" applyFill="1" applyBorder="1" applyAlignment="1">
      <alignment horizontal="right" indent="1"/>
    </xf>
    <xf numFmtId="2" fontId="60" fillId="4" borderId="5" xfId="2" applyNumberFormat="1" applyFont="1" applyFill="1"/>
    <xf numFmtId="164" fontId="60" fillId="4" borderId="5" xfId="8" applyNumberFormat="1" applyFont="1" applyFill="1" applyBorder="1" applyAlignment="1">
      <alignment horizontal="right" indent="1"/>
    </xf>
    <xf numFmtId="9" fontId="61" fillId="4" borderId="5" xfId="8" applyFont="1" applyFill="1" applyBorder="1" applyAlignment="1">
      <alignment horizontal="right" indent="1"/>
    </xf>
    <xf numFmtId="9" fontId="19" fillId="20" borderId="5" xfId="8" applyFont="1" applyFill="1" applyBorder="1" applyAlignment="1">
      <alignment horizontal="right" indent="1"/>
    </xf>
    <xf numFmtId="9" fontId="19" fillId="7" borderId="5" xfId="8" applyFont="1" applyFill="1" applyBorder="1" applyAlignment="1">
      <alignment horizontal="right" indent="1"/>
    </xf>
    <xf numFmtId="9" fontId="19" fillId="14" borderId="5" xfId="8" applyFont="1" applyFill="1" applyBorder="1" applyAlignment="1">
      <alignment horizontal="right" indent="1"/>
    </xf>
    <xf numFmtId="9" fontId="12" fillId="4" borderId="5" xfId="8" applyFont="1" applyFill="1" applyBorder="1" applyAlignment="1">
      <alignment horizontal="right" indent="1"/>
    </xf>
    <xf numFmtId="9" fontId="58" fillId="4" borderId="5" xfId="8" applyFont="1" applyFill="1" applyBorder="1" applyAlignment="1">
      <alignment horizontal="right" indent="1"/>
    </xf>
    <xf numFmtId="9" fontId="60" fillId="4" borderId="5" xfId="8" applyFont="1" applyFill="1" applyBorder="1" applyAlignment="1">
      <alignment horizontal="right" indent="1"/>
    </xf>
    <xf numFmtId="0" fontId="0" fillId="0" borderId="0" xfId="0"/>
    <xf numFmtId="0" fontId="4" fillId="0" borderId="0" xfId="0" applyFont="1" applyAlignment="1">
      <alignment horizontal="left" vertical="center" indent="2"/>
    </xf>
    <xf numFmtId="0" fontId="0" fillId="0" borderId="0" xfId="0" applyFill="1" applyAlignment="1">
      <alignment vertical="top" wrapText="1"/>
    </xf>
    <xf numFmtId="0" fontId="0" fillId="0" borderId="0" xfId="0" applyAlignment="1">
      <alignment vertical="top" wrapText="1"/>
    </xf>
    <xf numFmtId="0" fontId="0" fillId="0" borderId="0" xfId="0" applyAlignment="1">
      <alignment wrapText="1"/>
    </xf>
    <xf numFmtId="0" fontId="18" fillId="0" borderId="8" xfId="4" applyAlignment="1">
      <alignment horizontal="center" vertical="center"/>
    </xf>
    <xf numFmtId="0" fontId="2" fillId="3" borderId="20" xfId="0" applyFont="1" applyFill="1" applyBorder="1" applyAlignment="1">
      <alignment vertical="top" wrapText="1"/>
    </xf>
    <xf numFmtId="0" fontId="2" fillId="3" borderId="21" xfId="0" applyFont="1" applyFill="1" applyBorder="1" applyAlignment="1">
      <alignment vertical="top" wrapText="1"/>
    </xf>
    <xf numFmtId="0" fontId="2" fillId="3" borderId="22" xfId="0" applyFont="1" applyFill="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0" xfId="0" applyFont="1" applyFill="1" applyBorder="1" applyAlignment="1">
      <alignment vertical="top" wrapText="1"/>
    </xf>
    <xf numFmtId="0" fontId="2" fillId="0" borderId="22" xfId="0" applyFont="1" applyFill="1" applyBorder="1" applyAlignment="1">
      <alignment vertical="top" wrapText="1"/>
    </xf>
    <xf numFmtId="0" fontId="18" fillId="0" borderId="8" xfId="4" applyFill="1" applyAlignment="1">
      <alignment horizontal="center" vertical="center"/>
    </xf>
    <xf numFmtId="0" fontId="35" fillId="13" borderId="0" xfId="0" applyFont="1" applyFill="1" applyBorder="1" applyAlignment="1">
      <alignment horizontal="center" vertical="center"/>
    </xf>
    <xf numFmtId="0" fontId="12" fillId="0" borderId="0" xfId="0" applyFont="1" applyAlignment="1">
      <alignment horizontal="center" vertical="center" wrapText="1"/>
    </xf>
    <xf numFmtId="0" fontId="1" fillId="17" borderId="0" xfId="2" applyFont="1" applyFill="1" applyBorder="1" applyAlignment="1">
      <alignment horizontal="center" vertical="center"/>
    </xf>
    <xf numFmtId="0" fontId="3" fillId="0" borderId="0" xfId="0" applyFont="1" applyFill="1" applyAlignment="1">
      <alignment horizontal="left" vertical="center" wrapText="1"/>
    </xf>
    <xf numFmtId="0" fontId="35" fillId="9" borderId="0" xfId="0" applyFont="1" applyFill="1" applyBorder="1" applyAlignment="1">
      <alignment horizontal="center" vertical="center"/>
    </xf>
    <xf numFmtId="0" fontId="12" fillId="0" borderId="23" xfId="9" applyBorder="1" applyAlignment="1">
      <alignment horizontal="center" vertical="center" wrapText="1"/>
    </xf>
    <xf numFmtId="0" fontId="12" fillId="0" borderId="23" xfId="9" applyAlignment="1">
      <alignment horizontal="center" vertical="center" wrapText="1"/>
    </xf>
    <xf numFmtId="0" fontId="35" fillId="13" borderId="0" xfId="0" applyFont="1" applyFill="1" applyBorder="1" applyAlignment="1">
      <alignment horizontal="center"/>
    </xf>
    <xf numFmtId="0" fontId="1" fillId="17" borderId="0" xfId="2" applyFont="1" applyFill="1" applyBorder="1" applyAlignment="1">
      <alignment horizontal="center"/>
    </xf>
    <xf numFmtId="0" fontId="3" fillId="0" borderId="0" xfId="0" applyFont="1" applyAlignment="1">
      <alignment vertical="center" wrapText="1"/>
    </xf>
    <xf numFmtId="0" fontId="0" fillId="0" borderId="0" xfId="0"/>
    <xf numFmtId="0" fontId="3" fillId="0" borderId="0" xfId="0" applyFont="1" applyAlignment="1">
      <alignment horizontal="left" vertical="center" wrapText="1"/>
    </xf>
    <xf numFmtId="0" fontId="35" fillId="9" borderId="0" xfId="0" applyFont="1" applyFill="1" applyBorder="1" applyAlignment="1">
      <alignment horizontal="center"/>
    </xf>
    <xf numFmtId="0" fontId="18" fillId="0" borderId="8" xfId="4" applyAlignment="1">
      <alignment horizontal="center" vertical="center" wrapText="1"/>
    </xf>
    <xf numFmtId="0" fontId="52" fillId="0" borderId="8" xfId="4" applyFont="1" applyAlignment="1">
      <alignment horizontal="center" vertical="center"/>
    </xf>
    <xf numFmtId="0" fontId="53" fillId="0" borderId="8" xfId="4" applyFont="1" applyAlignment="1">
      <alignment horizontal="center" vertical="center"/>
    </xf>
    <xf numFmtId="0" fontId="42" fillId="0" borderId="0" xfId="0" applyFont="1" applyAlignment="1">
      <alignment horizontal="left" vertical="center" wrapText="1"/>
    </xf>
    <xf numFmtId="0" fontId="34" fillId="0" borderId="13" xfId="4" applyFont="1" applyBorder="1" applyAlignment="1">
      <alignment horizontal="center" vertical="center" textRotation="90"/>
    </xf>
    <xf numFmtId="0" fontId="34" fillId="0" borderId="12" xfId="4" applyFont="1" applyBorder="1" applyAlignment="1">
      <alignment horizontal="center" vertical="center" textRotation="90"/>
    </xf>
    <xf numFmtId="0" fontId="13" fillId="0" borderId="0" xfId="3" applyAlignment="1">
      <alignment vertical="top" wrapText="1"/>
    </xf>
    <xf numFmtId="0" fontId="18" fillId="0" borderId="0" xfId="4" applyBorder="1" applyAlignment="1">
      <alignment horizontal="center"/>
    </xf>
    <xf numFmtId="0" fontId="18" fillId="0" borderId="9" xfId="4" applyBorder="1" applyAlignment="1">
      <alignment horizontal="center"/>
    </xf>
    <xf numFmtId="0" fontId="18" fillId="0" borderId="8" xfId="4" applyAlignment="1">
      <alignment horizontal="center"/>
    </xf>
    <xf numFmtId="0" fontId="19" fillId="7" borderId="17" xfId="0" applyFont="1" applyFill="1" applyBorder="1"/>
    <xf numFmtId="0" fontId="19" fillId="7" borderId="18" xfId="0" applyFont="1" applyFill="1" applyBorder="1" applyAlignment="1">
      <alignment horizontal="center"/>
    </xf>
    <xf numFmtId="0" fontId="19" fillId="7" borderId="19" xfId="0" applyFont="1" applyFill="1" applyBorder="1"/>
    <xf numFmtId="0" fontId="0" fillId="0" borderId="0" xfId="0"/>
    <xf numFmtId="2" fontId="0" fillId="0" borderId="0" xfId="0" applyNumberFormat="1"/>
    <xf numFmtId="2" fontId="0" fillId="0" borderId="0" xfId="0" applyNumberFormat="1" applyBorder="1"/>
    <xf numFmtId="0" fontId="0" fillId="6" borderId="0" xfId="0" applyFill="1" applyAlignment="1">
      <alignment horizontal="center"/>
    </xf>
    <xf numFmtId="0" fontId="0" fillId="6" borderId="0" xfId="0" applyFill="1"/>
    <xf numFmtId="0" fontId="0" fillId="6" borderId="9" xfId="0" applyFill="1" applyBorder="1"/>
    <xf numFmtId="2" fontId="20" fillId="0" borderId="0" xfId="0" applyNumberFormat="1" applyFont="1"/>
    <xf numFmtId="0" fontId="0" fillId="0" borderId="0" xfId="0" applyAlignment="1">
      <alignment horizontal="center"/>
    </xf>
    <xf numFmtId="0" fontId="0" fillId="6" borderId="1" xfId="0" applyFont="1" applyFill="1" applyBorder="1"/>
    <xf numFmtId="0" fontId="0" fillId="6" borderId="2" xfId="0" applyFont="1" applyFill="1" applyBorder="1" applyAlignment="1">
      <alignment horizontal="center"/>
    </xf>
    <xf numFmtId="0" fontId="0" fillId="6" borderId="16" xfId="0" applyFont="1" applyFill="1" applyBorder="1"/>
    <xf numFmtId="0" fontId="19" fillId="11" borderId="0" xfId="0" applyFont="1" applyFill="1" applyAlignment="1">
      <alignment horizontal="center"/>
    </xf>
    <xf numFmtId="0" fontId="19" fillId="11" borderId="0" xfId="0" applyFont="1" applyFill="1"/>
    <xf numFmtId="0" fontId="19" fillId="11" borderId="9" xfId="0" applyFont="1" applyFill="1" applyBorder="1"/>
    <xf numFmtId="0" fontId="0" fillId="9" borderId="0" xfId="0" applyFill="1" applyAlignment="1">
      <alignment horizontal="center"/>
    </xf>
    <xf numFmtId="0" fontId="0" fillId="9" borderId="0" xfId="0" applyFill="1"/>
    <xf numFmtId="0" fontId="0" fillId="9" borderId="9" xfId="0" applyFill="1" applyBorder="1"/>
    <xf numFmtId="0" fontId="0" fillId="9" borderId="1" xfId="0" applyFont="1" applyFill="1" applyBorder="1"/>
    <xf numFmtId="0" fontId="0" fillId="9" borderId="2" xfId="0" applyFont="1" applyFill="1" applyBorder="1" applyAlignment="1">
      <alignment horizontal="center"/>
    </xf>
    <xf numFmtId="0" fontId="0" fillId="9" borderId="16" xfId="0" applyFont="1" applyFill="1" applyBorder="1"/>
    <xf numFmtId="0" fontId="0" fillId="0" borderId="9" xfId="0" applyBorder="1"/>
    <xf numFmtId="0" fontId="0" fillId="10" borderId="0" xfId="0" applyFill="1" applyAlignment="1">
      <alignment horizontal="center"/>
    </xf>
    <xf numFmtId="0" fontId="0" fillId="10" borderId="0" xfId="0" applyFill="1"/>
    <xf numFmtId="0" fontId="0" fillId="10" borderId="9" xfId="0" applyFill="1" applyBorder="1"/>
    <xf numFmtId="0" fontId="0" fillId="10" borderId="1" xfId="0" applyFont="1" applyFill="1" applyBorder="1"/>
    <xf numFmtId="0" fontId="0" fillId="10" borderId="2" xfId="0" applyFont="1" applyFill="1" applyBorder="1" applyAlignment="1">
      <alignment horizontal="center"/>
    </xf>
    <xf numFmtId="0" fontId="0" fillId="10" borderId="16" xfId="0" applyFont="1" applyFill="1" applyBorder="1"/>
    <xf numFmtId="2" fontId="20" fillId="0" borderId="0" xfId="0" applyNumberFormat="1" applyFont="1" applyAlignment="1">
      <alignment vertical="center"/>
    </xf>
    <xf numFmtId="0" fontId="19" fillId="11" borderId="1" xfId="0" applyFont="1" applyFill="1" applyBorder="1"/>
    <xf numFmtId="0" fontId="19" fillId="11" borderId="2" xfId="0" applyFont="1" applyFill="1" applyBorder="1" applyAlignment="1">
      <alignment horizontal="center"/>
    </xf>
    <xf numFmtId="0" fontId="19" fillId="11" borderId="16" xfId="0" applyFont="1" applyFill="1" applyBorder="1"/>
    <xf numFmtId="0" fontId="19" fillId="7" borderId="0" xfId="0" applyFont="1" applyFill="1" applyAlignment="1">
      <alignment horizontal="center"/>
    </xf>
    <xf numFmtId="0" fontId="19" fillId="7" borderId="0" xfId="0" applyFont="1" applyFill="1"/>
    <xf numFmtId="0" fontId="19" fillId="7" borderId="9" xfId="0" applyFont="1" applyFill="1" applyBorder="1"/>
    <xf numFmtId="0" fontId="19" fillId="7" borderId="1" xfId="0" applyFont="1" applyFill="1" applyBorder="1"/>
    <xf numFmtId="0" fontId="19" fillId="7" borderId="2" xfId="0" applyFont="1" applyFill="1" applyBorder="1" applyAlignment="1">
      <alignment horizontal="center"/>
    </xf>
    <xf numFmtId="0" fontId="19" fillId="7" borderId="16" xfId="0" applyFont="1" applyFill="1" applyBorder="1"/>
    <xf numFmtId="0" fontId="19" fillId="12" borderId="0" xfId="0" applyFont="1" applyFill="1" applyAlignment="1">
      <alignment horizontal="center"/>
    </xf>
    <xf numFmtId="0" fontId="19" fillId="12" borderId="0" xfId="0" applyFont="1" applyFill="1"/>
    <xf numFmtId="0" fontId="19" fillId="12" borderId="9" xfId="0" applyFont="1" applyFill="1" applyBorder="1"/>
    <xf numFmtId="0" fontId="19" fillId="12" borderId="0" xfId="0" applyFont="1" applyFill="1" applyBorder="1" applyAlignment="1">
      <alignment horizontal="center"/>
    </xf>
    <xf numFmtId="0" fontId="19" fillId="12" borderId="0" xfId="0" applyFont="1" applyFill="1" applyBorder="1"/>
    <xf numFmtId="2" fontId="20" fillId="0" borderId="0" xfId="0" applyNumberFormat="1" applyFont="1" applyBorder="1"/>
    <xf numFmtId="0" fontId="19" fillId="12" borderId="16" xfId="0" applyFont="1" applyFill="1" applyBorder="1"/>
    <xf numFmtId="0" fontId="19" fillId="12" borderId="2" xfId="0" applyFont="1" applyFill="1" applyBorder="1" applyAlignment="1">
      <alignment horizontal="center"/>
    </xf>
    <xf numFmtId="0" fontId="19" fillId="12" borderId="1" xfId="0" applyFont="1" applyFill="1" applyBorder="1"/>
  </cellXfs>
  <cellStyles count="11">
    <cellStyle name="Accent1" xfId="5" builtinId="29"/>
    <cellStyle name="Accent6" xfId="10" builtinId="49"/>
    <cellStyle name="Hyperlink" xfId="1" builtinId="8"/>
    <cellStyle name="Kop 2" xfId="4" builtinId="17"/>
    <cellStyle name="Kop 3" xfId="9" builtinId="18"/>
    <cellStyle name="Procent" xfId="8" builtinId="5"/>
    <cellStyle name="Standaard" xfId="0" builtinId="0"/>
    <cellStyle name="Standaard 2" xfId="6" xr:uid="{00000000-0005-0000-0000-000007000000}"/>
    <cellStyle name="Standaard 2 2" xfId="7" xr:uid="{00000000-0005-0000-0000-000008000000}"/>
    <cellStyle name="Totaal" xfId="2" builtinId="25"/>
    <cellStyle name="Waarschuwingstekst" xfId="3" builtinId="11"/>
  </cellStyles>
  <dxfs count="35">
    <dxf>
      <font>
        <b val="0"/>
        <i val="0"/>
        <strike val="0"/>
        <condense val="0"/>
        <extend val="0"/>
        <outline val="0"/>
        <shadow val="0"/>
        <u val="none"/>
        <vertAlign val="baseline"/>
        <sz val="11"/>
        <color theme="0"/>
        <name val="Calibri"/>
        <scheme val="minor"/>
      </font>
      <fill>
        <patternFill patternType="solid">
          <fgColor indexed="64"/>
          <bgColor theme="5" tint="0.79998168889431442"/>
        </patternFill>
      </fill>
      <border diagonalUp="0" diagonalDown="0">
        <left/>
        <right style="thin">
          <color theme="9"/>
        </right>
        <top style="thin">
          <color theme="4" tint="0.39997558519241921"/>
        </top>
        <bottom style="thin">
          <color theme="9"/>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5" tint="0.79998168889431442"/>
        </patternFill>
      </fill>
      <alignment horizontal="center" vertical="bottom" textRotation="0" wrapText="0" indent="0" justifyLastLine="0" shrinkToFit="0" readingOrder="0"/>
      <border diagonalUp="0" diagonalDown="0">
        <left/>
        <right/>
        <top style="thin">
          <color theme="4" tint="0.39997558519241921"/>
        </top>
        <bottom style="thin">
          <color theme="9"/>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5" tint="0.79998168889431442"/>
        </patternFill>
      </fill>
      <border diagonalUp="0" diagonalDown="0">
        <left style="thin">
          <color theme="4" tint="0.39997558519241921"/>
        </left>
        <right/>
        <top style="thin">
          <color theme="4" tint="0.39997558519241921"/>
        </top>
        <bottom style="thin">
          <color theme="9"/>
        </bottom>
        <vertical/>
        <horizontal/>
      </border>
    </dxf>
    <dxf>
      <alignment horizontal="center" vertical="bottom" textRotation="0" wrapText="0" indent="0" justifyLastLine="0" shrinkToFit="0" readingOrder="0"/>
      <border diagonalUp="0" diagonalDown="0">
        <left/>
        <right style="thin">
          <color theme="9"/>
        </right>
        <top/>
        <bottom/>
        <vertical/>
        <horizontal/>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ajor"/>
      </font>
      <numFmt numFmtId="2" formatCode="0.00"/>
    </dxf>
    <dxf>
      <font>
        <b val="0"/>
        <i val="0"/>
        <strike val="0"/>
        <condense val="0"/>
        <extend val="0"/>
        <outline val="0"/>
        <shadow val="0"/>
        <u val="none"/>
        <vertAlign val="baseline"/>
        <sz val="11"/>
        <color theme="1"/>
        <name val="Calibri"/>
        <scheme val="major"/>
      </font>
      <numFmt numFmtId="2" formatCode="0.00"/>
    </dxf>
    <dxf>
      <numFmt numFmtId="2" formatCode="0.00"/>
    </dxf>
    <dxf>
      <alignment horizontal="center" vertical="bottom" textRotation="0" wrapText="0" indent="0" justifyLastLine="0" shrinkToFit="0" readingOrder="0"/>
      <border diagonalUp="0" diagonalDown="0">
        <left/>
        <right style="thin">
          <color theme="9"/>
        </right>
        <top/>
        <bottom/>
        <vertical/>
        <horizontal/>
      </border>
    </dxf>
    <dxf>
      <font>
        <color theme="0"/>
      </font>
      <fill>
        <patternFill patternType="solid">
          <fgColor indexed="64"/>
          <bgColor theme="8" tint="-0.499984740745262"/>
        </patternFill>
      </fill>
      <alignment horizontal="center" vertical="bottom" textRotation="0" wrapText="0" indent="0" justifyLastLine="0" shrinkToFit="0" readingOrder="0"/>
      <border diagonalUp="0" diagonalDown="0">
        <left/>
        <right style="thin">
          <color theme="9"/>
        </right>
        <top/>
        <bottom/>
        <vertical/>
        <horizontal/>
      </border>
    </dxf>
    <dxf>
      <font>
        <b val="0"/>
        <i val="0"/>
        <strike val="0"/>
        <condense val="0"/>
        <extend val="0"/>
        <outline val="0"/>
        <shadow val="0"/>
        <u val="none"/>
        <vertAlign val="baseline"/>
        <sz val="11"/>
        <color theme="1"/>
        <name val="Calibri"/>
        <scheme val="major"/>
      </font>
      <numFmt numFmtId="2" formatCode="0.00"/>
    </dxf>
    <dxf>
      <font>
        <b val="0"/>
        <i val="0"/>
        <strike val="0"/>
        <condense val="0"/>
        <extend val="0"/>
        <outline val="0"/>
        <shadow val="0"/>
        <u val="none"/>
        <vertAlign val="baseline"/>
        <sz val="11"/>
        <color theme="1"/>
        <name val="Calibri"/>
        <scheme val="major"/>
      </font>
      <numFmt numFmtId="2" formatCode="0.00"/>
    </dxf>
    <dxf>
      <font>
        <b val="0"/>
        <i val="0"/>
        <strike val="0"/>
        <condense val="0"/>
        <extend val="0"/>
        <outline val="0"/>
        <shadow val="0"/>
        <u val="none"/>
        <vertAlign val="baseline"/>
        <sz val="11"/>
        <color theme="1"/>
        <name val="Calibri"/>
        <scheme val="major"/>
      </font>
      <numFmt numFmtId="2" formatCode="0.00"/>
    </dxf>
    <dxf>
      <font>
        <b val="0"/>
        <i val="0"/>
        <strike val="0"/>
        <condense val="0"/>
        <extend val="0"/>
        <outline val="0"/>
        <shadow val="0"/>
        <u val="none"/>
        <vertAlign val="baseline"/>
        <sz val="11"/>
        <color theme="0"/>
        <name val="Calibri"/>
        <scheme val="minor"/>
      </font>
      <fill>
        <patternFill patternType="solid">
          <fgColor indexed="64"/>
          <bgColor theme="8" tint="-0.499984740745262"/>
        </patternFill>
      </fill>
      <border diagonalUp="0" diagonalDown="0">
        <left/>
        <right style="thin">
          <color theme="9"/>
        </right>
        <top/>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8" tint="-0.499984740745262"/>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8" tint="-0.499984740745262"/>
        </patternFill>
      </fill>
      <alignment horizontal="center" vertical="bottom" textRotation="0" wrapText="0" indent="0" justifyLastLine="0" shrinkToFit="0" readingOrder="0"/>
    </dxf>
    <dxf>
      <border outline="0">
        <right style="thin">
          <color theme="9"/>
        </right>
        <bottom style="thin">
          <color theme="9"/>
        </bottom>
      </border>
    </dxf>
    <dxf>
      <font>
        <b/>
        <i val="0"/>
        <strike val="0"/>
        <condense val="0"/>
        <extend val="0"/>
        <outline val="0"/>
        <shadow val="0"/>
        <u val="none"/>
        <vertAlign val="baseline"/>
        <sz val="11"/>
        <color theme="0"/>
        <name val="Calibri"/>
        <scheme val="minor"/>
      </font>
      <alignment horizontal="center" vertical="center" textRotation="0" wrapText="1" indent="0" justifyLastLine="0" shrinkToFit="0" readingOrder="0"/>
    </dxf>
    <dxf>
      <font>
        <color theme="0" tint="-4.9989318521683403E-2"/>
      </font>
      <fill>
        <patternFill>
          <bgColor rgb="FFC62D2D"/>
        </patternFill>
      </fill>
    </dxf>
    <dxf>
      <font>
        <color theme="8" tint="0.79998168889431442"/>
      </font>
      <fill>
        <patternFill>
          <bgColor theme="8"/>
        </patternFill>
      </fill>
    </dxf>
    <dxf>
      <font>
        <color theme="0" tint="-4.9989318521683403E-2"/>
      </font>
      <fill>
        <patternFill>
          <bgColor rgb="FFC62D2D"/>
        </patternFill>
      </fill>
    </dxf>
    <dxf>
      <font>
        <color theme="8" tint="0.79998168889431442"/>
      </font>
      <fill>
        <patternFill>
          <bgColor theme="8"/>
        </patternFill>
      </fill>
    </dxf>
    <dxf>
      <font>
        <color theme="0"/>
      </font>
      <fill>
        <patternFill>
          <bgColor rgb="FFF08074"/>
        </patternFill>
      </fill>
    </dxf>
    <dxf>
      <font>
        <color theme="0"/>
      </font>
      <fill>
        <patternFill>
          <bgColor rgb="FFEE6E60"/>
        </patternFill>
      </fill>
    </dxf>
    <dxf>
      <font>
        <b/>
        <i val="0"/>
        <color theme="0"/>
      </font>
      <fill>
        <patternFill>
          <bgColor rgb="FFEB5747"/>
        </patternFill>
      </fill>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border outline="0">
        <top style="thin">
          <color theme="4" tint="0.39997558519241921"/>
        </top>
      </border>
    </dxf>
    <dxf>
      <alignment horizontal="general" vertical="top"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FF6D6D"/>
      <color rgb="FFC63131"/>
      <color rgb="FFE6AF00"/>
      <color rgb="FFEE6E60"/>
      <color rgb="FFEB5747"/>
      <color rgb="FFF08074"/>
      <color rgb="FF1A5B5E"/>
      <color rgb="FF55B8E5"/>
      <color rgb="FFDE7878"/>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Vermijdbare sterfte</a:t>
            </a:r>
          </a:p>
        </c:rich>
      </c:tx>
      <c:layout>
        <c:manualLayout>
          <c:xMode val="edge"/>
          <c:yMode val="edge"/>
          <c:x val="0.18848539765862601"/>
          <c:y val="1.26354793886058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0554014081573136"/>
          <c:y val="0.1011764705882353"/>
          <c:w val="0.58383743698704327"/>
          <c:h val="0.80525993074395108"/>
        </c:manualLayout>
      </c:layout>
      <c:barChart>
        <c:barDir val="col"/>
        <c:grouping val="stacked"/>
        <c:varyColors val="0"/>
        <c:ser>
          <c:idx val="1"/>
          <c:order val="0"/>
          <c:tx>
            <c:strRef>
              <c:f>'cijfers aantallen'!$A$6</c:f>
              <c:strCache>
                <c:ptCount val="1"/>
                <c:pt idx="0">
                  <c:v>Nieuwvormingen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('cijfers aantallen'!$B$3,'cijfers aantallen'!$E$3,'cijfers aantallen'!$H$3)</c15:sqref>
                  </c15:fullRef>
                </c:ext>
              </c:extLst>
              <c:f>('cijfers aantallen'!$E$3,'cijfers aantallen'!$H$3)</c:f>
              <c:strCache>
                <c:ptCount val="2"/>
                <c:pt idx="0">
                  <c:v>Mannen</c:v>
                </c:pt>
                <c:pt idx="1">
                  <c:v>Vrouwen</c:v>
                </c:pt>
              </c:strCache>
            </c:strRef>
          </c:cat>
          <c:val>
            <c:numRef>
              <c:extLst>
                <c:ext xmlns:c15="http://schemas.microsoft.com/office/drawing/2012/chart" uri="{02D57815-91ED-43cb-92C2-25804820EDAC}">
                  <c15:fullRef>
                    <c15:sqref>('cijfers aantallen'!$B$6,'cijfers aantallen'!$E$6,'cijfers aantallen'!$H$6)</c15:sqref>
                  </c15:fullRef>
                </c:ext>
              </c:extLst>
              <c:f>('cijfers aantallen'!$E$6,'cijfers aantallen'!$H$6)</c:f>
              <c:numCache>
                <c:formatCode>#,##0</c:formatCode>
                <c:ptCount val="2"/>
                <c:pt idx="0">
                  <c:v>2812</c:v>
                </c:pt>
                <c:pt idx="1">
                  <c:v>1965</c:v>
                </c:pt>
              </c:numCache>
            </c:numRef>
          </c:val>
          <c:extLst>
            <c:ext xmlns:c16="http://schemas.microsoft.com/office/drawing/2014/chart" uri="{C3380CC4-5D6E-409C-BE32-E72D297353CC}">
              <c16:uniqueId val="{00000000-A3A8-477A-8217-13471F166D57}"/>
            </c:ext>
          </c:extLst>
        </c:ser>
        <c:ser>
          <c:idx val="2"/>
          <c:order val="1"/>
          <c:tx>
            <c:strRef>
              <c:f>'cijfers aantallen'!$A$7</c:f>
              <c:strCache>
                <c:ptCount val="1"/>
                <c:pt idx="0">
                  <c:v>Hart- en vaatziekten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('cijfers aantallen'!$B$3,'cijfers aantallen'!$E$3,'cijfers aantallen'!$H$3)</c15:sqref>
                  </c15:fullRef>
                </c:ext>
              </c:extLst>
              <c:f>('cijfers aantallen'!$E$3,'cijfers aantallen'!$H$3)</c:f>
              <c:strCache>
                <c:ptCount val="2"/>
                <c:pt idx="0">
                  <c:v>Mannen</c:v>
                </c:pt>
                <c:pt idx="1">
                  <c:v>Vrouwen</c:v>
                </c:pt>
              </c:strCache>
            </c:strRef>
          </c:cat>
          <c:val>
            <c:numRef>
              <c:extLst>
                <c:ext xmlns:c15="http://schemas.microsoft.com/office/drawing/2012/chart" uri="{02D57815-91ED-43cb-92C2-25804820EDAC}">
                  <c15:fullRef>
                    <c15:sqref>('cijfers aantallen'!$B$7,'cijfers aantallen'!$E$7,'cijfers aantallen'!$H$7)</c15:sqref>
                  </c15:fullRef>
                </c:ext>
              </c:extLst>
              <c:f>('cijfers aantallen'!$E$7,'cijfers aantallen'!$H$7)</c:f>
              <c:numCache>
                <c:formatCode>#,##0</c:formatCode>
                <c:ptCount val="2"/>
                <c:pt idx="0">
                  <c:v>1441</c:v>
                </c:pt>
                <c:pt idx="1">
                  <c:v>626</c:v>
                </c:pt>
              </c:numCache>
            </c:numRef>
          </c:val>
          <c:extLst>
            <c:ext xmlns:c16="http://schemas.microsoft.com/office/drawing/2014/chart" uri="{C3380CC4-5D6E-409C-BE32-E72D297353CC}">
              <c16:uniqueId val="{00000001-A3A8-477A-8217-13471F166D57}"/>
            </c:ext>
          </c:extLst>
        </c:ser>
        <c:ser>
          <c:idx val="3"/>
          <c:order val="2"/>
          <c:tx>
            <c:strRef>
              <c:f>'cijfers aantallen'!$A$8</c:f>
              <c:strCache>
                <c:ptCount val="1"/>
                <c:pt idx="0">
                  <c:v>Ongevallen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('cijfers aantallen'!$B$3,'cijfers aantallen'!$E$3,'cijfers aantallen'!$H$3)</c15:sqref>
                  </c15:fullRef>
                </c:ext>
              </c:extLst>
              <c:f>('cijfers aantallen'!$E$3,'cijfers aantallen'!$H$3)</c:f>
              <c:strCache>
                <c:ptCount val="2"/>
                <c:pt idx="0">
                  <c:v>Mannen</c:v>
                </c:pt>
                <c:pt idx="1">
                  <c:v>Vrouwen</c:v>
                </c:pt>
              </c:strCache>
            </c:strRef>
          </c:cat>
          <c:val>
            <c:numRef>
              <c:extLst>
                <c:ext xmlns:c15="http://schemas.microsoft.com/office/drawing/2012/chart" uri="{02D57815-91ED-43cb-92C2-25804820EDAC}">
                  <c15:fullRef>
                    <c15:sqref>('cijfers aantallen'!$B$8,'cijfers aantallen'!$E$8,'cijfers aantallen'!$H$8)</c15:sqref>
                  </c15:fullRef>
                </c:ext>
              </c:extLst>
              <c:f>('cijfers aantallen'!$E$8,'cijfers aantallen'!$H$8)</c:f>
              <c:numCache>
                <c:formatCode>#,##0</c:formatCode>
                <c:ptCount val="2"/>
                <c:pt idx="0">
                  <c:v>1055</c:v>
                </c:pt>
                <c:pt idx="1">
                  <c:v>941</c:v>
                </c:pt>
              </c:numCache>
            </c:numRef>
          </c:val>
          <c:extLst>
            <c:ext xmlns:c16="http://schemas.microsoft.com/office/drawing/2014/chart" uri="{C3380CC4-5D6E-409C-BE32-E72D297353CC}">
              <c16:uniqueId val="{00000002-A3A8-477A-8217-13471F166D57}"/>
            </c:ext>
          </c:extLst>
        </c:ser>
        <c:ser>
          <c:idx val="4"/>
          <c:order val="3"/>
          <c:tx>
            <c:strRef>
              <c:f>'cijfers aantallen'!$A$9</c:f>
              <c:strCache>
                <c:ptCount val="1"/>
                <c:pt idx="0">
                  <c:v>Intentionele verwondingen en verwondingen door derden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('cijfers aantallen'!$B$3,'cijfers aantallen'!$E$3,'cijfers aantallen'!$H$3)</c15:sqref>
                  </c15:fullRef>
                </c:ext>
              </c:extLst>
              <c:f>('cijfers aantallen'!$E$3,'cijfers aantallen'!$H$3)</c:f>
              <c:strCache>
                <c:ptCount val="2"/>
                <c:pt idx="0">
                  <c:v>Mannen</c:v>
                </c:pt>
                <c:pt idx="1">
                  <c:v>Vrouwen</c:v>
                </c:pt>
              </c:strCache>
            </c:strRef>
          </c:cat>
          <c:val>
            <c:numRef>
              <c:extLst>
                <c:ext xmlns:c15="http://schemas.microsoft.com/office/drawing/2012/chart" uri="{02D57815-91ED-43cb-92C2-25804820EDAC}">
                  <c15:fullRef>
                    <c15:sqref>('cijfers aantallen'!$B$9,'cijfers aantallen'!$E$9,'cijfers aantallen'!$H$9)</c15:sqref>
                  </c15:fullRef>
                </c:ext>
              </c:extLst>
              <c:f>('cijfers aantallen'!$E$9,'cijfers aantallen'!$H$9)</c:f>
              <c:numCache>
                <c:formatCode>#,##0</c:formatCode>
                <c:ptCount val="2"/>
                <c:pt idx="0">
                  <c:v>1011</c:v>
                </c:pt>
                <c:pt idx="1">
                  <c:v>454</c:v>
                </c:pt>
              </c:numCache>
            </c:numRef>
          </c:val>
          <c:extLst>
            <c:ext xmlns:c16="http://schemas.microsoft.com/office/drawing/2014/chart" uri="{C3380CC4-5D6E-409C-BE32-E72D297353CC}">
              <c16:uniqueId val="{00000003-A3A8-477A-8217-13471F166D57}"/>
            </c:ext>
          </c:extLst>
        </c:ser>
        <c:ser>
          <c:idx val="5"/>
          <c:order val="4"/>
          <c:tx>
            <c:strRef>
              <c:f>'cijfers aantallen'!$A$10</c:f>
              <c:strCache>
                <c:ptCount val="1"/>
                <c:pt idx="0">
                  <c:v>Respiratoire aandoeningen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('cijfers aantallen'!$B$3,'cijfers aantallen'!$E$3,'cijfers aantallen'!$H$3)</c15:sqref>
                  </c15:fullRef>
                </c:ext>
              </c:extLst>
              <c:f>('cijfers aantallen'!$E$3,'cijfers aantallen'!$H$3)</c:f>
              <c:strCache>
                <c:ptCount val="2"/>
                <c:pt idx="0">
                  <c:v>Mannen</c:v>
                </c:pt>
                <c:pt idx="1">
                  <c:v>Vrouwen</c:v>
                </c:pt>
              </c:strCache>
            </c:strRef>
          </c:cat>
          <c:val>
            <c:numRef>
              <c:extLst>
                <c:ext xmlns:c15="http://schemas.microsoft.com/office/drawing/2012/chart" uri="{02D57815-91ED-43cb-92C2-25804820EDAC}">
                  <c15:fullRef>
                    <c15:sqref>('cijfers aantallen'!$B$10,'cijfers aantallen'!$E$10,'cijfers aantallen'!$H$10)</c15:sqref>
                  </c15:fullRef>
                </c:ext>
              </c:extLst>
              <c:f>('cijfers aantallen'!$E$10,'cijfers aantallen'!$H$10)</c:f>
              <c:numCache>
                <c:formatCode>#,##0</c:formatCode>
                <c:ptCount val="2"/>
                <c:pt idx="0">
                  <c:v>625</c:v>
                </c:pt>
                <c:pt idx="1">
                  <c:v>395</c:v>
                </c:pt>
              </c:numCache>
            </c:numRef>
          </c:val>
          <c:extLst>
            <c:ext xmlns:c16="http://schemas.microsoft.com/office/drawing/2014/chart" uri="{C3380CC4-5D6E-409C-BE32-E72D297353CC}">
              <c16:uniqueId val="{00000004-A3A8-477A-8217-13471F166D57}"/>
            </c:ext>
          </c:extLst>
        </c:ser>
        <c:ser>
          <c:idx val="6"/>
          <c:order val="5"/>
          <c:tx>
            <c:strRef>
              <c:f>'cijfers aantallen'!$A$11</c:f>
              <c:strCache>
                <c:ptCount val="1"/>
                <c:pt idx="0">
                  <c:v>Middelengebruik</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('cijfers aantallen'!$B$3,'cijfers aantallen'!$E$3,'cijfers aantallen'!$H$3)</c15:sqref>
                  </c15:fullRef>
                </c:ext>
              </c:extLst>
              <c:f>('cijfers aantallen'!$E$3,'cijfers aantallen'!$H$3)</c:f>
              <c:strCache>
                <c:ptCount val="2"/>
                <c:pt idx="0">
                  <c:v>Mannen</c:v>
                </c:pt>
                <c:pt idx="1">
                  <c:v>Vrouwen</c:v>
                </c:pt>
              </c:strCache>
            </c:strRef>
          </c:cat>
          <c:val>
            <c:numRef>
              <c:extLst>
                <c:ext xmlns:c15="http://schemas.microsoft.com/office/drawing/2012/chart" uri="{02D57815-91ED-43cb-92C2-25804820EDAC}">
                  <c15:fullRef>
                    <c15:sqref>('cijfers aantallen'!$B$11,'cijfers aantallen'!$E$11,'cijfers aantallen'!$H$11)</c15:sqref>
                  </c15:fullRef>
                </c:ext>
              </c:extLst>
              <c:f>('cijfers aantallen'!$E$11,'cijfers aantallen'!$H$11)</c:f>
              <c:numCache>
                <c:formatCode>#,##0</c:formatCode>
                <c:ptCount val="2"/>
                <c:pt idx="0">
                  <c:v>487</c:v>
                </c:pt>
                <c:pt idx="1">
                  <c:v>224</c:v>
                </c:pt>
              </c:numCache>
            </c:numRef>
          </c:val>
          <c:extLst>
            <c:ext xmlns:c16="http://schemas.microsoft.com/office/drawing/2014/chart" uri="{C3380CC4-5D6E-409C-BE32-E72D297353CC}">
              <c16:uniqueId val="{00000005-A3A8-477A-8217-13471F166D57}"/>
            </c:ext>
          </c:extLst>
        </c:ser>
        <c:ser>
          <c:idx val="7"/>
          <c:order val="6"/>
          <c:tx>
            <c:strRef>
              <c:f>'cijfers aantallen'!$A$12</c:f>
              <c:strCache>
                <c:ptCount val="1"/>
                <c:pt idx="0">
                  <c:v>Aangeboren en perinatale aandoeningen</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('cijfers aantallen'!$B$3,'cijfers aantallen'!$E$3,'cijfers aantallen'!$H$3)</c15:sqref>
                  </c15:fullRef>
                </c:ext>
              </c:extLst>
              <c:f>('cijfers aantallen'!$E$3,'cijfers aantallen'!$H$3)</c:f>
              <c:strCache>
                <c:ptCount val="2"/>
                <c:pt idx="0">
                  <c:v>Mannen</c:v>
                </c:pt>
                <c:pt idx="1">
                  <c:v>Vrouwen</c:v>
                </c:pt>
              </c:strCache>
            </c:strRef>
          </c:cat>
          <c:val>
            <c:numRef>
              <c:extLst>
                <c:ext xmlns:c15="http://schemas.microsoft.com/office/drawing/2012/chart" uri="{02D57815-91ED-43cb-92C2-25804820EDAC}">
                  <c15:fullRef>
                    <c15:sqref>('cijfers aantallen'!$B$12,'cijfers aantallen'!$E$12,'cijfers aantallen'!$H$12)</c15:sqref>
                  </c15:fullRef>
                </c:ext>
              </c:extLst>
              <c:f>('cijfers aantallen'!$E$12,'cijfers aantallen'!$H$12)</c:f>
              <c:numCache>
                <c:formatCode>#,##0</c:formatCode>
                <c:ptCount val="2"/>
                <c:pt idx="0">
                  <c:v>149</c:v>
                </c:pt>
                <c:pt idx="1">
                  <c:v>93</c:v>
                </c:pt>
              </c:numCache>
            </c:numRef>
          </c:val>
          <c:extLst>
            <c:ext xmlns:c16="http://schemas.microsoft.com/office/drawing/2014/chart" uri="{C3380CC4-5D6E-409C-BE32-E72D297353CC}">
              <c16:uniqueId val="{00000006-A3A8-477A-8217-13471F166D57}"/>
            </c:ext>
          </c:extLst>
        </c:ser>
        <c:ser>
          <c:idx val="8"/>
          <c:order val="7"/>
          <c:tx>
            <c:strRef>
              <c:f>'cijfers aantallen'!$A$13</c:f>
              <c:strCache>
                <c:ptCount val="1"/>
                <c:pt idx="0">
                  <c:v>Andere oorzaken</c:v>
                </c:pt>
              </c:strCache>
            </c:strRef>
          </c:tx>
          <c:spPr>
            <a:solidFill>
              <a:schemeClr val="bg2">
                <a:lumMod val="90000"/>
              </a:schemeClr>
            </a:solidFill>
            <a:ln>
              <a:noFill/>
            </a:ln>
            <a:effectLst/>
          </c:spPr>
          <c:invertIfNegative val="0"/>
          <c:cat>
            <c:strRef>
              <c:extLst>
                <c:ext xmlns:c15="http://schemas.microsoft.com/office/drawing/2012/chart" uri="{02D57815-91ED-43cb-92C2-25804820EDAC}">
                  <c15:fullRef>
                    <c15:sqref>('cijfers aantallen'!$B$3,'cijfers aantallen'!$E$3,'cijfers aantallen'!$H$3)</c15:sqref>
                  </c15:fullRef>
                </c:ext>
              </c:extLst>
              <c:f>('cijfers aantallen'!$E$3,'cijfers aantallen'!$H$3)</c:f>
              <c:strCache>
                <c:ptCount val="2"/>
                <c:pt idx="0">
                  <c:v>Mannen</c:v>
                </c:pt>
                <c:pt idx="1">
                  <c:v>Vrouwen</c:v>
                </c:pt>
              </c:strCache>
            </c:strRef>
          </c:cat>
          <c:val>
            <c:numRef>
              <c:extLst>
                <c:ext xmlns:c15="http://schemas.microsoft.com/office/drawing/2012/chart" uri="{02D57815-91ED-43cb-92C2-25804820EDAC}">
                  <c15:fullRef>
                    <c15:sqref>('cijfers aantallen'!$B$13,'cijfers aantallen'!$E$13,'cijfers aantallen'!$H$13)</c15:sqref>
                  </c15:fullRef>
                </c:ext>
              </c:extLst>
              <c:f>('cijfers aantallen'!$E$13,'cijfers aantallen'!$H$13)</c:f>
              <c:numCache>
                <c:formatCode>#,##0</c:formatCode>
                <c:ptCount val="2"/>
                <c:pt idx="0">
                  <c:v>245</c:v>
                </c:pt>
                <c:pt idx="1">
                  <c:v>154</c:v>
                </c:pt>
              </c:numCache>
            </c:numRef>
          </c:val>
          <c:extLst>
            <c:ext xmlns:c16="http://schemas.microsoft.com/office/drawing/2014/chart" uri="{C3380CC4-5D6E-409C-BE32-E72D297353CC}">
              <c16:uniqueId val="{00000007-A3A8-477A-8217-13471F166D57}"/>
            </c:ext>
          </c:extLst>
        </c:ser>
        <c:dLbls>
          <c:showLegendKey val="0"/>
          <c:showVal val="0"/>
          <c:showCatName val="0"/>
          <c:showSerName val="0"/>
          <c:showPercent val="0"/>
          <c:showBubbleSize val="0"/>
        </c:dLbls>
        <c:gapWidth val="50"/>
        <c:overlap val="100"/>
        <c:axId val="285833864"/>
        <c:axId val="286447280"/>
      </c:barChart>
      <c:catAx>
        <c:axId val="285833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6447280"/>
        <c:crosses val="autoZero"/>
        <c:auto val="1"/>
        <c:lblAlgn val="ctr"/>
        <c:lblOffset val="100"/>
        <c:noMultiLvlLbl val="0"/>
      </c:catAx>
      <c:valAx>
        <c:axId val="2864472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5833864"/>
        <c:crosses val="autoZero"/>
        <c:crossBetween val="between"/>
      </c:valAx>
      <c:spPr>
        <a:noFill/>
        <a:ln>
          <a:noFill/>
        </a:ln>
        <a:effectLst/>
      </c:spPr>
    </c:plotArea>
    <c:legend>
      <c:legendPos val="r"/>
      <c:layout>
        <c:manualLayout>
          <c:xMode val="edge"/>
          <c:yMode val="edge"/>
          <c:x val="0.70270619980117721"/>
          <c:y val="0.131429039763727"/>
          <c:w val="0.28142079434459472"/>
          <c:h val="0.819770385220171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Mannen</a:t>
            </a:r>
            <a:r>
              <a:rPr lang="nl-BE" baseline="0"/>
              <a:t> en vrouwen (0-74 jaar)</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4591714270924733"/>
          <c:y val="4.7636497243378151E-2"/>
          <c:w val="0.83176386796871959"/>
          <c:h val="0.8185652276729265"/>
        </c:manualLayout>
      </c:layout>
      <c:barChart>
        <c:barDir val="col"/>
        <c:grouping val="stacked"/>
        <c:varyColors val="0"/>
        <c:ser>
          <c:idx val="3"/>
          <c:order val="0"/>
          <c:tx>
            <c:strRef>
              <c:f>'naar leeftijd'!$C$3</c:f>
              <c:strCache>
                <c:ptCount val="1"/>
                <c:pt idx="0">
                  <c:v>niet te vermijden</c:v>
                </c:pt>
              </c:strCache>
            </c:strRef>
          </c:tx>
          <c:spPr>
            <a:solidFill>
              <a:schemeClr val="accent1">
                <a:alpha val="10000"/>
              </a:schemeClr>
            </a:solidFill>
            <a:ln>
              <a:noFill/>
            </a:ln>
            <a:effectLst/>
          </c:spPr>
          <c:invertIfNegative val="0"/>
          <c:cat>
            <c:strRef>
              <c:f>'naar leeftijd'!$A$5:$A$20</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leeftijd'!$C$5:$C$20</c:f>
              <c:numCache>
                <c:formatCode>0.00</c:formatCode>
                <c:ptCount val="16"/>
                <c:pt idx="0">
                  <c:v>53.936734673383455</c:v>
                </c:pt>
                <c:pt idx="1">
                  <c:v>5.9270409617956412</c:v>
                </c:pt>
                <c:pt idx="2">
                  <c:v>4.339273760031392</c:v>
                </c:pt>
                <c:pt idx="3">
                  <c:v>3.650525800710255</c:v>
                </c:pt>
                <c:pt idx="4">
                  <c:v>5.8113062557807851</c:v>
                </c:pt>
                <c:pt idx="5">
                  <c:v>6.8591887741340667</c:v>
                </c:pt>
                <c:pt idx="6">
                  <c:v>7.1867053740557711</c:v>
                </c:pt>
                <c:pt idx="7">
                  <c:v>10.069947302229343</c:v>
                </c:pt>
                <c:pt idx="8">
                  <c:v>16.018014222082048</c:v>
                </c:pt>
                <c:pt idx="9">
                  <c:v>27.911412523092128</c:v>
                </c:pt>
                <c:pt idx="10">
                  <c:v>48.296285456162153</c:v>
                </c:pt>
                <c:pt idx="11">
                  <c:v>87.193449508285539</c:v>
                </c:pt>
                <c:pt idx="12">
                  <c:v>156.98118741205388</c:v>
                </c:pt>
                <c:pt idx="13">
                  <c:v>261.77537259167508</c:v>
                </c:pt>
                <c:pt idx="14">
                  <c:v>427.05043622460551</c:v>
                </c:pt>
                <c:pt idx="15">
                  <c:v>720.46883679886787</c:v>
                </c:pt>
              </c:numCache>
            </c:numRef>
          </c:val>
          <c:extLst>
            <c:ext xmlns:c16="http://schemas.microsoft.com/office/drawing/2014/chart" uri="{C3380CC4-5D6E-409C-BE32-E72D297353CC}">
              <c16:uniqueId val="{00000000-D70A-4C12-B0B4-E40380FEDF2C}"/>
            </c:ext>
          </c:extLst>
        </c:ser>
        <c:ser>
          <c:idx val="2"/>
          <c:order val="1"/>
          <c:tx>
            <c:strRef>
              <c:f>'naar leeftijd'!$I$3</c:f>
              <c:strCache>
                <c:ptCount val="1"/>
                <c:pt idx="0">
                  <c:v>behandelbaar</c:v>
                </c:pt>
              </c:strCache>
            </c:strRef>
          </c:tx>
          <c:spPr>
            <a:solidFill>
              <a:schemeClr val="accent4"/>
            </a:solidFill>
            <a:ln>
              <a:solidFill>
                <a:schemeClr val="accent4">
                  <a:lumMod val="20000"/>
                  <a:lumOff val="80000"/>
                </a:schemeClr>
              </a:solidFill>
            </a:ln>
            <a:effectLst/>
          </c:spPr>
          <c:invertIfNegative val="0"/>
          <c:cat>
            <c:strRef>
              <c:f>'naar leeftijd'!$A$5:$A$20</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leeftijd'!$AB$5:$AB$20</c:f>
              <c:numCache>
                <c:formatCode>0.00</c:formatCode>
                <c:ptCount val="16"/>
                <c:pt idx="0">
                  <c:v>263.52428600702143</c:v>
                </c:pt>
                <c:pt idx="1">
                  <c:v>3.4235642347190538</c:v>
                </c:pt>
                <c:pt idx="2">
                  <c:v>1.1012141745873507</c:v>
                </c:pt>
                <c:pt idx="3">
                  <c:v>1.3830533530269551</c:v>
                </c:pt>
                <c:pt idx="4">
                  <c:v>2.285491429740091</c:v>
                </c:pt>
                <c:pt idx="5">
                  <c:v>3.2992159934189189</c:v>
                </c:pt>
                <c:pt idx="6">
                  <c:v>2.7404232662924244</c:v>
                </c:pt>
                <c:pt idx="7">
                  <c:v>4.4519031548194476</c:v>
                </c:pt>
                <c:pt idx="8">
                  <c:v>5.710232891010655</c:v>
                </c:pt>
                <c:pt idx="9">
                  <c:v>7.8835555486875251</c:v>
                </c:pt>
                <c:pt idx="10">
                  <c:v>12.27629903069807</c:v>
                </c:pt>
                <c:pt idx="11">
                  <c:v>20.050824705162228</c:v>
                </c:pt>
                <c:pt idx="12">
                  <c:v>33.944102483598272</c:v>
                </c:pt>
                <c:pt idx="13">
                  <c:v>59.468066728480608</c:v>
                </c:pt>
                <c:pt idx="14">
                  <c:v>95.137125411032116</c:v>
                </c:pt>
                <c:pt idx="15">
                  <c:v>194.38263268204662</c:v>
                </c:pt>
              </c:numCache>
            </c:numRef>
          </c:val>
          <c:extLst>
            <c:ext xmlns:c16="http://schemas.microsoft.com/office/drawing/2014/chart" uri="{C3380CC4-5D6E-409C-BE32-E72D297353CC}">
              <c16:uniqueId val="{00000001-D70A-4C12-B0B4-E40380FEDF2C}"/>
            </c:ext>
          </c:extLst>
        </c:ser>
        <c:ser>
          <c:idx val="0"/>
          <c:order val="2"/>
          <c:tx>
            <c:strRef>
              <c:f>'naar leeftijd'!$Z$4</c:f>
              <c:strCache>
                <c:ptCount val="1"/>
                <c:pt idx="0">
                  <c:v>overlapping</c:v>
                </c:pt>
              </c:strCache>
            </c:strRef>
          </c:tx>
          <c:spPr>
            <a:gradFill flip="none" rotWithShape="1">
              <a:gsLst>
                <a:gs pos="35000">
                  <a:schemeClr val="accent5"/>
                </a:gs>
                <a:gs pos="65000">
                  <a:schemeClr val="accent4"/>
                </a:gs>
              </a:gsLst>
              <a:lin ang="8100000" scaled="1"/>
              <a:tileRect/>
            </a:gradFill>
            <a:ln>
              <a:solidFill>
                <a:schemeClr val="accent5">
                  <a:lumMod val="20000"/>
                  <a:lumOff val="80000"/>
                </a:schemeClr>
              </a:solidFill>
            </a:ln>
            <a:effectLst/>
          </c:spPr>
          <c:invertIfNegative val="0"/>
          <c:cat>
            <c:strRef>
              <c:f>'naar leeftijd'!$A$5:$A$20</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leeftijd'!$Z$5:$Z$20</c:f>
              <c:numCache>
                <c:formatCode>0.00</c:formatCode>
                <c:ptCount val="16"/>
                <c:pt idx="0">
                  <c:v>2.5124379196358291</c:v>
                </c:pt>
                <c:pt idx="1">
                  <c:v>0.35722392146463688</c:v>
                </c:pt>
                <c:pt idx="2">
                  <c:v>9.0859200947843055E-2</c:v>
                </c:pt>
                <c:pt idx="3">
                  <c:v>0.39610246766649748</c:v>
                </c:pt>
                <c:pt idx="4">
                  <c:v>0.19112656687948748</c:v>
                </c:pt>
                <c:pt idx="5">
                  <c:v>0.17345662630330949</c:v>
                </c:pt>
                <c:pt idx="6">
                  <c:v>1.5314448214646657</c:v>
                </c:pt>
                <c:pt idx="7">
                  <c:v>4.2025639038345624</c:v>
                </c:pt>
                <c:pt idx="8">
                  <c:v>10.098477580284241</c:v>
                </c:pt>
                <c:pt idx="9">
                  <c:v>15.171787731671934</c:v>
                </c:pt>
                <c:pt idx="10">
                  <c:v>33.764731158042437</c:v>
                </c:pt>
                <c:pt idx="11">
                  <c:v>48.50901804855431</c:v>
                </c:pt>
                <c:pt idx="12">
                  <c:v>81.560065228526966</c:v>
                </c:pt>
                <c:pt idx="13">
                  <c:v>121.35041910768007</c:v>
                </c:pt>
                <c:pt idx="14">
                  <c:v>190.98734530544385</c:v>
                </c:pt>
                <c:pt idx="15">
                  <c:v>299.85967573527165</c:v>
                </c:pt>
              </c:numCache>
            </c:numRef>
          </c:val>
          <c:extLst>
            <c:ext xmlns:c16="http://schemas.microsoft.com/office/drawing/2014/chart" uri="{C3380CC4-5D6E-409C-BE32-E72D297353CC}">
              <c16:uniqueId val="{00000002-D70A-4C12-B0B4-E40380FEDF2C}"/>
            </c:ext>
          </c:extLst>
        </c:ser>
        <c:ser>
          <c:idx val="1"/>
          <c:order val="3"/>
          <c:tx>
            <c:strRef>
              <c:f>'naar leeftijd'!$F$3</c:f>
              <c:strCache>
                <c:ptCount val="1"/>
                <c:pt idx="0">
                  <c:v>te voorkomen</c:v>
                </c:pt>
              </c:strCache>
            </c:strRef>
          </c:tx>
          <c:spPr>
            <a:solidFill>
              <a:schemeClr val="accent5"/>
            </a:solidFill>
            <a:ln>
              <a:solidFill>
                <a:schemeClr val="accent5">
                  <a:lumMod val="20000"/>
                  <a:lumOff val="80000"/>
                </a:schemeClr>
              </a:solidFill>
            </a:ln>
            <a:effectLst/>
          </c:spPr>
          <c:invertIfNegative val="0"/>
          <c:cat>
            <c:strRef>
              <c:f>'naar leeftijd'!$A$5:$A$20</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leeftijd'!$AA$5:$AA$20</c:f>
              <c:numCache>
                <c:formatCode>0.00</c:formatCode>
                <c:ptCount val="16"/>
                <c:pt idx="0">
                  <c:v>14.510617972185397</c:v>
                </c:pt>
                <c:pt idx="1">
                  <c:v>3.672339093303997</c:v>
                </c:pt>
                <c:pt idx="2">
                  <c:v>1.3933748383616931</c:v>
                </c:pt>
                <c:pt idx="3">
                  <c:v>2.1715512245907664</c:v>
                </c:pt>
                <c:pt idx="4">
                  <c:v>16.28180778418961</c:v>
                </c:pt>
                <c:pt idx="5">
                  <c:v>25.863150586796458</c:v>
                </c:pt>
                <c:pt idx="6">
                  <c:v>31.397156144045624</c:v>
                </c:pt>
                <c:pt idx="7">
                  <c:v>37.359295894074791</c:v>
                </c:pt>
                <c:pt idx="8">
                  <c:v>40.629674388182828</c:v>
                </c:pt>
                <c:pt idx="9">
                  <c:v>54.63632654725901</c:v>
                </c:pt>
                <c:pt idx="10">
                  <c:v>76.080099187315056</c:v>
                </c:pt>
                <c:pt idx="11">
                  <c:v>119.72593885128433</c:v>
                </c:pt>
                <c:pt idx="12">
                  <c:v>194.26233589589151</c:v>
                </c:pt>
                <c:pt idx="13">
                  <c:v>289.06223249307271</c:v>
                </c:pt>
                <c:pt idx="14">
                  <c:v>389.40210704158977</c:v>
                </c:pt>
                <c:pt idx="15">
                  <c:v>518.39217634224065</c:v>
                </c:pt>
              </c:numCache>
            </c:numRef>
          </c:val>
          <c:extLst>
            <c:ext xmlns:c16="http://schemas.microsoft.com/office/drawing/2014/chart" uri="{C3380CC4-5D6E-409C-BE32-E72D297353CC}">
              <c16:uniqueId val="{00000003-D70A-4C12-B0B4-E40380FEDF2C}"/>
            </c:ext>
          </c:extLst>
        </c:ser>
        <c:dLbls>
          <c:showLegendKey val="0"/>
          <c:showVal val="0"/>
          <c:showCatName val="0"/>
          <c:showSerName val="0"/>
          <c:showPercent val="0"/>
          <c:showBubbleSize val="0"/>
        </c:dLbls>
        <c:gapWidth val="0"/>
        <c:overlap val="100"/>
        <c:axId val="287691520"/>
        <c:axId val="288023648"/>
      </c:barChart>
      <c:catAx>
        <c:axId val="2876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8023648"/>
        <c:crosses val="autoZero"/>
        <c:auto val="1"/>
        <c:lblAlgn val="ctr"/>
        <c:lblOffset val="100"/>
        <c:noMultiLvlLbl val="0"/>
      </c:catAx>
      <c:valAx>
        <c:axId val="288023648"/>
        <c:scaling>
          <c:logBase val="10"/>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b="0" i="0" kern="1200" baseline="0">
                    <a:solidFill>
                      <a:srgbClr val="787878"/>
                    </a:solidFill>
                    <a:effectLst/>
                  </a:rPr>
                  <a:t>aantal overlijdens per 100.000 inwoners</a:t>
                </a:r>
                <a:br>
                  <a:rPr lang="nl-BE" sz="1100" b="0" i="0" kern="1200" baseline="0">
                    <a:solidFill>
                      <a:srgbClr val="787878"/>
                    </a:solidFill>
                    <a:effectLst/>
                  </a:rPr>
                </a:br>
                <a:r>
                  <a:rPr lang="nl-BE" sz="1100" b="0" i="0" kern="1200" baseline="0">
                    <a:solidFill>
                      <a:schemeClr val="accent1"/>
                    </a:solidFill>
                    <a:effectLst/>
                  </a:rPr>
                  <a:t>(log-schaal)</a:t>
                </a:r>
                <a:endParaRPr lang="nl-BE" sz="1100">
                  <a:solidFill>
                    <a:schemeClr val="accent1"/>
                  </a:solidFill>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7691520"/>
        <c:crosses val="autoZero"/>
        <c:crossBetween val="between"/>
      </c:valAx>
      <c:spPr>
        <a:noFill/>
        <a:ln>
          <a:noFill/>
        </a:ln>
        <a:effectLst/>
      </c:spPr>
    </c:plotArea>
    <c:legend>
      <c:legendPos val="b"/>
      <c:layout>
        <c:manualLayout>
          <c:xMode val="edge"/>
          <c:yMode val="edge"/>
          <c:x val="0.22253369346230664"/>
          <c:y val="0.2008320227384118"/>
          <c:w val="0.21267506238538134"/>
          <c:h val="0.18671499628965493"/>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Mannen (0-74 jaar)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5749245630010536"/>
          <c:y val="7.8976123981640986E-2"/>
          <c:w val="0.81756423304229831"/>
          <c:h val="0.77882702826200301"/>
        </c:manualLayout>
      </c:layout>
      <c:areaChart>
        <c:grouping val="stacked"/>
        <c:varyColors val="0"/>
        <c:ser>
          <c:idx val="0"/>
          <c:order val="0"/>
          <c:tx>
            <c:strRef>
              <c:f>'naar leeftijd'!$C$32</c:f>
              <c:strCache>
                <c:ptCount val="1"/>
                <c:pt idx="0">
                  <c:v>niet te vermijden</c:v>
                </c:pt>
              </c:strCache>
            </c:strRef>
          </c:tx>
          <c:spPr>
            <a:solidFill>
              <a:schemeClr val="accent1">
                <a:alpha val="10000"/>
              </a:schemeClr>
            </a:solidFill>
            <a:ln>
              <a:noFill/>
            </a:ln>
            <a:effectLst/>
          </c:spPr>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leeftijd'!$C$34:$C$49</c:f>
              <c:numCache>
                <c:formatCode>0.00</c:formatCode>
                <c:ptCount val="16"/>
                <c:pt idx="0">
                  <c:v>57.565725064325598</c:v>
                </c:pt>
                <c:pt idx="1">
                  <c:v>5.7908067535092522</c:v>
                </c:pt>
                <c:pt idx="2">
                  <c:v>4.5017962735478578</c:v>
                </c:pt>
                <c:pt idx="3">
                  <c:v>4.6212972183082464</c:v>
                </c:pt>
                <c:pt idx="4">
                  <c:v>6.9041140606319722</c:v>
                </c:pt>
                <c:pt idx="5">
                  <c:v>9.0626436683048688</c:v>
                </c:pt>
                <c:pt idx="6">
                  <c:v>6.8085759691002501</c:v>
                </c:pt>
                <c:pt idx="7">
                  <c:v>11.019992649146324</c:v>
                </c:pt>
                <c:pt idx="8">
                  <c:v>19.733133200572812</c:v>
                </c:pt>
                <c:pt idx="9">
                  <c:v>33.323268475606632</c:v>
                </c:pt>
                <c:pt idx="10">
                  <c:v>55.523429046922921</c:v>
                </c:pt>
                <c:pt idx="11">
                  <c:v>107.01766279218813</c:v>
                </c:pt>
                <c:pt idx="12">
                  <c:v>194.20683262957274</c:v>
                </c:pt>
                <c:pt idx="13">
                  <c:v>317.30467320307218</c:v>
                </c:pt>
                <c:pt idx="14">
                  <c:v>531.30714121133656</c:v>
                </c:pt>
                <c:pt idx="15">
                  <c:v>896.66716692477655</c:v>
                </c:pt>
              </c:numCache>
            </c:numRef>
          </c:val>
          <c:extLst>
            <c:ext xmlns:c16="http://schemas.microsoft.com/office/drawing/2014/chart" uri="{C3380CC4-5D6E-409C-BE32-E72D297353CC}">
              <c16:uniqueId val="{00000000-63CB-4004-A6C0-CB02D3BD328F}"/>
            </c:ext>
          </c:extLst>
        </c:ser>
        <c:ser>
          <c:idx val="1"/>
          <c:order val="1"/>
          <c:tx>
            <c:strRef>
              <c:f>'naar leeftijd'!$D$32</c:f>
              <c:strCache>
                <c:ptCount val="1"/>
                <c:pt idx="0">
                  <c:v>vermijdbare sterfte</c:v>
                </c:pt>
              </c:strCache>
            </c:strRef>
          </c:tx>
          <c:spPr>
            <a:solidFill>
              <a:schemeClr val="accent1"/>
            </a:solidFill>
            <a:ln>
              <a:noFill/>
            </a:ln>
            <a:effectLst/>
          </c:spPr>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leeftijd'!$D$34:$D$49</c:f>
              <c:numCache>
                <c:formatCode>0.00</c:formatCode>
                <c:ptCount val="16"/>
                <c:pt idx="0">
                  <c:v>304.69769544183322</c:v>
                </c:pt>
                <c:pt idx="1">
                  <c:v>8.0802262306285151</c:v>
                </c:pt>
                <c:pt idx="2">
                  <c:v>3.2505783814099978</c:v>
                </c:pt>
                <c:pt idx="3">
                  <c:v>4.8268690258867091</c:v>
                </c:pt>
                <c:pt idx="4">
                  <c:v>25.185891226025849</c:v>
                </c:pt>
                <c:pt idx="5">
                  <c:v>46.998253143629114</c:v>
                </c:pt>
                <c:pt idx="6">
                  <c:v>52.16001542818956</c:v>
                </c:pt>
                <c:pt idx="7">
                  <c:v>66.537539961097039</c:v>
                </c:pt>
                <c:pt idx="8">
                  <c:v>73.522171373185728</c:v>
                </c:pt>
                <c:pt idx="9">
                  <c:v>93.378726292328622</c:v>
                </c:pt>
                <c:pt idx="10">
                  <c:v>142.39712581997583</c:v>
                </c:pt>
                <c:pt idx="11">
                  <c:v>225.28829455443761</c:v>
                </c:pt>
                <c:pt idx="12">
                  <c:v>385.94426170155879</c:v>
                </c:pt>
                <c:pt idx="13">
                  <c:v>600.79022933458964</c:v>
                </c:pt>
                <c:pt idx="14">
                  <c:v>912.32160292669585</c:v>
                </c:pt>
                <c:pt idx="15">
                  <c:v>1368.2990760469002</c:v>
                </c:pt>
              </c:numCache>
            </c:numRef>
          </c:val>
          <c:extLst>
            <c:ext xmlns:c16="http://schemas.microsoft.com/office/drawing/2014/chart" uri="{C3380CC4-5D6E-409C-BE32-E72D297353CC}">
              <c16:uniqueId val="{00000001-63CB-4004-A6C0-CB02D3BD328F}"/>
            </c:ext>
          </c:extLst>
        </c:ser>
        <c:dLbls>
          <c:showLegendKey val="0"/>
          <c:showVal val="0"/>
          <c:showCatName val="0"/>
          <c:showSerName val="0"/>
          <c:showPercent val="0"/>
          <c:showBubbleSize val="0"/>
        </c:dLbls>
        <c:axId val="288024432"/>
        <c:axId val="288024824"/>
      </c:areaChart>
      <c:lineChart>
        <c:grouping val="standard"/>
        <c:varyColors val="0"/>
        <c:ser>
          <c:idx val="2"/>
          <c:order val="2"/>
          <c:tx>
            <c:strRef>
              <c:f>'naar leeftijd'!$B$32</c:f>
              <c:strCache>
                <c:ptCount val="1"/>
                <c:pt idx="0">
                  <c:v>totale sterfte</c:v>
                </c:pt>
              </c:strCache>
            </c:strRef>
          </c:tx>
          <c:spPr>
            <a:ln w="31750" cap="rnd">
              <a:solidFill>
                <a:schemeClr val="tx2">
                  <a:lumMod val="75000"/>
                </a:schemeClr>
              </a:solidFill>
              <a:round/>
            </a:ln>
            <a:effectLst/>
          </c:spPr>
          <c:marker>
            <c:symbol val="none"/>
          </c:marker>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leeftijd'!$B$34:$B$49</c:f>
              <c:numCache>
                <c:formatCode>0.00</c:formatCode>
                <c:ptCount val="16"/>
                <c:pt idx="0">
                  <c:v>362.26342050615887</c:v>
                </c:pt>
                <c:pt idx="1">
                  <c:v>13.871032984137766</c:v>
                </c:pt>
                <c:pt idx="2">
                  <c:v>7.7523746549578565</c:v>
                </c:pt>
                <c:pt idx="3">
                  <c:v>9.4481662441949545</c:v>
                </c:pt>
                <c:pt idx="4">
                  <c:v>32.090005286657821</c:v>
                </c:pt>
                <c:pt idx="5">
                  <c:v>56.060896811933979</c:v>
                </c:pt>
                <c:pt idx="6">
                  <c:v>58.968591397289821</c:v>
                </c:pt>
                <c:pt idx="7">
                  <c:v>77.557532610243356</c:v>
                </c:pt>
                <c:pt idx="8">
                  <c:v>93.255304573758536</c:v>
                </c:pt>
                <c:pt idx="9">
                  <c:v>126.70199476793526</c:v>
                </c:pt>
                <c:pt idx="10">
                  <c:v>197.92055486689878</c:v>
                </c:pt>
                <c:pt idx="11">
                  <c:v>332.30595734662575</c:v>
                </c:pt>
                <c:pt idx="12">
                  <c:v>580.1510943311315</c:v>
                </c:pt>
                <c:pt idx="13">
                  <c:v>918.09490253766205</c:v>
                </c:pt>
                <c:pt idx="14">
                  <c:v>1443.6287441380325</c:v>
                </c:pt>
                <c:pt idx="15">
                  <c:v>2264.9662429716768</c:v>
                </c:pt>
              </c:numCache>
            </c:numRef>
          </c:val>
          <c:smooth val="0"/>
          <c:extLst>
            <c:ext xmlns:c16="http://schemas.microsoft.com/office/drawing/2014/chart" uri="{C3380CC4-5D6E-409C-BE32-E72D297353CC}">
              <c16:uniqueId val="{00000002-63CB-4004-A6C0-CB02D3BD328F}"/>
            </c:ext>
          </c:extLst>
        </c:ser>
        <c:ser>
          <c:idx val="3"/>
          <c:order val="3"/>
          <c:tx>
            <c:v>lijn niet</c:v>
          </c:tx>
          <c:spPr>
            <a:ln w="25400" cap="rnd">
              <a:solidFill>
                <a:schemeClr val="tx2"/>
              </a:solidFill>
              <a:prstDash val="dash"/>
              <a:round/>
            </a:ln>
            <a:effectLst/>
          </c:spPr>
          <c:marker>
            <c:symbol val="none"/>
          </c:marker>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leeftijd'!$C$34:$C$49</c:f>
              <c:numCache>
                <c:formatCode>0.00</c:formatCode>
                <c:ptCount val="16"/>
                <c:pt idx="0">
                  <c:v>57.565725064325598</c:v>
                </c:pt>
                <c:pt idx="1">
                  <c:v>5.7908067535092522</c:v>
                </c:pt>
                <c:pt idx="2">
                  <c:v>4.5017962735478578</c:v>
                </c:pt>
                <c:pt idx="3">
                  <c:v>4.6212972183082464</c:v>
                </c:pt>
                <c:pt idx="4">
                  <c:v>6.9041140606319722</c:v>
                </c:pt>
                <c:pt idx="5">
                  <c:v>9.0626436683048688</c:v>
                </c:pt>
                <c:pt idx="6">
                  <c:v>6.8085759691002501</c:v>
                </c:pt>
                <c:pt idx="7">
                  <c:v>11.019992649146324</c:v>
                </c:pt>
                <c:pt idx="8">
                  <c:v>19.733133200572812</c:v>
                </c:pt>
                <c:pt idx="9">
                  <c:v>33.323268475606632</c:v>
                </c:pt>
                <c:pt idx="10">
                  <c:v>55.523429046922921</c:v>
                </c:pt>
                <c:pt idx="11">
                  <c:v>107.01766279218813</c:v>
                </c:pt>
                <c:pt idx="12">
                  <c:v>194.20683262957274</c:v>
                </c:pt>
                <c:pt idx="13">
                  <c:v>317.30467320307218</c:v>
                </c:pt>
                <c:pt idx="14">
                  <c:v>531.30714121133656</c:v>
                </c:pt>
                <c:pt idx="15">
                  <c:v>896.66716692477655</c:v>
                </c:pt>
              </c:numCache>
            </c:numRef>
          </c:val>
          <c:smooth val="0"/>
          <c:extLst>
            <c:ext xmlns:c16="http://schemas.microsoft.com/office/drawing/2014/chart" uri="{C3380CC4-5D6E-409C-BE32-E72D297353CC}">
              <c16:uniqueId val="{00000003-63CB-4004-A6C0-CB02D3BD328F}"/>
            </c:ext>
          </c:extLst>
        </c:ser>
        <c:dLbls>
          <c:showLegendKey val="0"/>
          <c:showVal val="0"/>
          <c:showCatName val="0"/>
          <c:showSerName val="0"/>
          <c:showPercent val="0"/>
          <c:showBubbleSize val="0"/>
        </c:dLbls>
        <c:hiLowLines>
          <c:spPr>
            <a:ln w="9525" cap="flat" cmpd="sng" algn="ctr">
              <a:solidFill>
                <a:schemeClr val="accent1">
                  <a:lumMod val="20000"/>
                  <a:lumOff val="80000"/>
                </a:schemeClr>
              </a:solidFill>
              <a:round/>
            </a:ln>
            <a:effectLst/>
          </c:spPr>
        </c:hiLowLines>
        <c:marker val="1"/>
        <c:smooth val="0"/>
        <c:axId val="288024432"/>
        <c:axId val="288024824"/>
      </c:lineChart>
      <c:catAx>
        <c:axId val="28802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8024824"/>
        <c:crosses val="autoZero"/>
        <c:auto val="1"/>
        <c:lblAlgn val="ctr"/>
        <c:lblOffset val="100"/>
        <c:noMultiLvlLbl val="0"/>
      </c:catAx>
      <c:valAx>
        <c:axId val="288024824"/>
        <c:scaling>
          <c:logBase val="10"/>
          <c:orientation val="minMax"/>
          <c:max val="3000"/>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a:t>aantal</a:t>
                </a:r>
                <a:r>
                  <a:rPr lang="nl-BE" sz="1100" baseline="0"/>
                  <a:t> overlijdens per 100.000 inwoners</a:t>
                </a:r>
                <a:br>
                  <a:rPr lang="nl-BE" sz="1100" baseline="0"/>
                </a:br>
                <a:r>
                  <a:rPr lang="nl-BE" sz="1100" baseline="0">
                    <a:solidFill>
                      <a:schemeClr val="accent1"/>
                    </a:solidFill>
                  </a:rPr>
                  <a:t>(log-schaal)</a:t>
                </a:r>
                <a:endParaRPr lang="nl-BE" sz="1100">
                  <a:solidFill>
                    <a:schemeClr val="accent1"/>
                  </a:solidFill>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8024432"/>
        <c:crosses val="autoZero"/>
        <c:crossBetween val="midCat"/>
      </c:valAx>
      <c:spPr>
        <a:noFill/>
        <a:ln>
          <a:noFill/>
        </a:ln>
        <a:effectLst/>
      </c:spPr>
    </c:plotArea>
    <c:legend>
      <c:legendPos val="b"/>
      <c:legendEntry>
        <c:idx val="3"/>
        <c:delete val="1"/>
      </c:legendEntry>
      <c:layout>
        <c:manualLayout>
          <c:xMode val="edge"/>
          <c:yMode val="edge"/>
          <c:x val="0.21618281092174568"/>
          <c:y val="0.18957730099557552"/>
          <c:w val="0.27647400794009386"/>
          <c:h val="0.15317934885273154"/>
        </c:manualLayout>
      </c:layout>
      <c:overlay val="1"/>
      <c:spPr>
        <a:solidFill>
          <a:schemeClr val="bg1"/>
        </a:solid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Mannen</a:t>
            </a:r>
            <a:r>
              <a:rPr lang="nl-BE" baseline="0"/>
              <a:t> (0-74 jaar)</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4657367500949087"/>
          <c:y val="4.5559210204875335E-2"/>
          <c:w val="0.83004226873218578"/>
          <c:h val="0.8315542813141884"/>
        </c:manualLayout>
      </c:layout>
      <c:barChart>
        <c:barDir val="col"/>
        <c:grouping val="stacked"/>
        <c:varyColors val="0"/>
        <c:ser>
          <c:idx val="3"/>
          <c:order val="0"/>
          <c:tx>
            <c:strRef>
              <c:f>'naar leeftijd'!$C$32</c:f>
              <c:strCache>
                <c:ptCount val="1"/>
                <c:pt idx="0">
                  <c:v>niet te vermijden</c:v>
                </c:pt>
              </c:strCache>
            </c:strRef>
          </c:tx>
          <c:spPr>
            <a:solidFill>
              <a:schemeClr val="accent1">
                <a:alpha val="10000"/>
              </a:schemeClr>
            </a:solidFill>
            <a:ln>
              <a:noFill/>
            </a:ln>
            <a:effectLst/>
          </c:spPr>
          <c:invertIfNegative val="0"/>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leeftijd'!$C$34:$C$49</c:f>
              <c:numCache>
                <c:formatCode>0.00</c:formatCode>
                <c:ptCount val="16"/>
                <c:pt idx="0">
                  <c:v>57.565725064325598</c:v>
                </c:pt>
                <c:pt idx="1">
                  <c:v>5.7908067535092522</c:v>
                </c:pt>
                <c:pt idx="2">
                  <c:v>4.5017962735478578</c:v>
                </c:pt>
                <c:pt idx="3">
                  <c:v>4.6212972183082464</c:v>
                </c:pt>
                <c:pt idx="4">
                  <c:v>6.9041140606319722</c:v>
                </c:pt>
                <c:pt idx="5">
                  <c:v>9.0626436683048688</c:v>
                </c:pt>
                <c:pt idx="6">
                  <c:v>6.8085759691002501</c:v>
                </c:pt>
                <c:pt idx="7">
                  <c:v>11.019992649146324</c:v>
                </c:pt>
                <c:pt idx="8">
                  <c:v>19.733133200572812</c:v>
                </c:pt>
                <c:pt idx="9">
                  <c:v>33.323268475606632</c:v>
                </c:pt>
                <c:pt idx="10">
                  <c:v>55.523429046922921</c:v>
                </c:pt>
                <c:pt idx="11">
                  <c:v>107.01766279218813</c:v>
                </c:pt>
                <c:pt idx="12">
                  <c:v>194.20683262957274</c:v>
                </c:pt>
                <c:pt idx="13">
                  <c:v>317.30467320307218</c:v>
                </c:pt>
                <c:pt idx="14">
                  <c:v>531.30714121133656</c:v>
                </c:pt>
                <c:pt idx="15">
                  <c:v>896.66716692477655</c:v>
                </c:pt>
              </c:numCache>
            </c:numRef>
          </c:val>
          <c:extLst>
            <c:ext xmlns:c16="http://schemas.microsoft.com/office/drawing/2014/chart" uri="{C3380CC4-5D6E-409C-BE32-E72D297353CC}">
              <c16:uniqueId val="{00000000-9A07-4730-BDC7-F68A3F41029D}"/>
            </c:ext>
          </c:extLst>
        </c:ser>
        <c:ser>
          <c:idx val="2"/>
          <c:order val="1"/>
          <c:tx>
            <c:strRef>
              <c:f>'naar leeftijd'!$I$3</c:f>
              <c:strCache>
                <c:ptCount val="1"/>
                <c:pt idx="0">
                  <c:v>behandelbaar</c:v>
                </c:pt>
              </c:strCache>
            </c:strRef>
          </c:tx>
          <c:spPr>
            <a:solidFill>
              <a:schemeClr val="accent4"/>
            </a:solidFill>
            <a:ln>
              <a:solidFill>
                <a:schemeClr val="accent4">
                  <a:lumMod val="20000"/>
                  <a:lumOff val="80000"/>
                </a:schemeClr>
              </a:solidFill>
            </a:ln>
            <a:effectLst/>
          </c:spPr>
          <c:invertIfNegative val="0"/>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leeftijd'!$AB$34:$AB$49</c:f>
              <c:numCache>
                <c:formatCode>0.00</c:formatCode>
                <c:ptCount val="16"/>
                <c:pt idx="0">
                  <c:v>283.18028528633499</c:v>
                </c:pt>
                <c:pt idx="1">
                  <c:v>4.376915036917624</c:v>
                </c:pt>
                <c:pt idx="2">
                  <c:v>1.2512178921378601</c:v>
                </c:pt>
                <c:pt idx="3">
                  <c:v>1.9301190380223776</c:v>
                </c:pt>
                <c:pt idx="4">
                  <c:v>2.797030486721269</c:v>
                </c:pt>
                <c:pt idx="5">
                  <c:v>4.104878671605924</c:v>
                </c:pt>
                <c:pt idx="6">
                  <c:v>2.9170653734575609</c:v>
                </c:pt>
                <c:pt idx="7">
                  <c:v>4.7645395633675278</c:v>
                </c:pt>
                <c:pt idx="8">
                  <c:v>5.3522317959365182</c:v>
                </c:pt>
                <c:pt idx="9">
                  <c:v>9.8608326363450658</c:v>
                </c:pt>
                <c:pt idx="10">
                  <c:v>14.143166395079845</c:v>
                </c:pt>
                <c:pt idx="11">
                  <c:v>23.771070701589281</c:v>
                </c:pt>
                <c:pt idx="12">
                  <c:v>42.459417533546457</c:v>
                </c:pt>
                <c:pt idx="13">
                  <c:v>76.178373908213871</c:v>
                </c:pt>
                <c:pt idx="14">
                  <c:v>123.56444803029262</c:v>
                </c:pt>
                <c:pt idx="15">
                  <c:v>242.42484643166654</c:v>
                </c:pt>
              </c:numCache>
            </c:numRef>
          </c:val>
          <c:extLst>
            <c:ext xmlns:c16="http://schemas.microsoft.com/office/drawing/2014/chart" uri="{C3380CC4-5D6E-409C-BE32-E72D297353CC}">
              <c16:uniqueId val="{00000001-9A07-4730-BDC7-F68A3F41029D}"/>
            </c:ext>
          </c:extLst>
        </c:ser>
        <c:ser>
          <c:idx val="0"/>
          <c:order val="2"/>
          <c:tx>
            <c:strRef>
              <c:f>'naar leeftijd'!$Z$33</c:f>
              <c:strCache>
                <c:ptCount val="1"/>
                <c:pt idx="0">
                  <c:v>overlapping</c:v>
                </c:pt>
              </c:strCache>
            </c:strRef>
          </c:tx>
          <c:spPr>
            <a:gradFill flip="none" rotWithShape="1">
              <a:gsLst>
                <a:gs pos="35000">
                  <a:schemeClr val="accent5"/>
                </a:gs>
                <a:gs pos="65000">
                  <a:schemeClr val="accent4"/>
                </a:gs>
              </a:gsLst>
              <a:lin ang="8100000" scaled="1"/>
              <a:tileRect/>
            </a:gradFill>
            <a:ln>
              <a:solidFill>
                <a:schemeClr val="accent5">
                  <a:lumMod val="20000"/>
                  <a:lumOff val="80000"/>
                </a:schemeClr>
              </a:solidFill>
            </a:ln>
            <a:effectLst/>
          </c:spPr>
          <c:invertIfNegative val="0"/>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leeftijd'!$Z$34:$Z$49</c:f>
              <c:numCache>
                <c:formatCode>0.00</c:formatCode>
                <c:ptCount val="16"/>
                <c:pt idx="0">
                  <c:v>1.9630823703999454</c:v>
                </c:pt>
                <c:pt idx="1">
                  <c:v>0</c:v>
                </c:pt>
                <c:pt idx="2">
                  <c:v>0.17765034326487572</c:v>
                </c:pt>
                <c:pt idx="3">
                  <c:v>0.38802502728899491</c:v>
                </c:pt>
                <c:pt idx="4">
                  <c:v>4.4408920985006262E-15</c:v>
                </c:pt>
                <c:pt idx="5">
                  <c:v>0.17073703764410553</c:v>
                </c:pt>
                <c:pt idx="6">
                  <c:v>0.33460819053928814</c:v>
                </c:pt>
                <c:pt idx="7">
                  <c:v>3.447637645026953</c:v>
                </c:pt>
                <c:pt idx="8">
                  <c:v>6.9627339795256518</c:v>
                </c:pt>
                <c:pt idx="9">
                  <c:v>10.456710953068296</c:v>
                </c:pt>
                <c:pt idx="10">
                  <c:v>27.199142697341109</c:v>
                </c:pt>
                <c:pt idx="11">
                  <c:v>44.842950793648569</c:v>
                </c:pt>
                <c:pt idx="12">
                  <c:v>82.802279894065833</c:v>
                </c:pt>
                <c:pt idx="13">
                  <c:v>124.83031778516019</c:v>
                </c:pt>
                <c:pt idx="14">
                  <c:v>217.05626642532491</c:v>
                </c:pt>
                <c:pt idx="15">
                  <c:v>354.62639547370827</c:v>
                </c:pt>
              </c:numCache>
            </c:numRef>
          </c:val>
          <c:extLst>
            <c:ext xmlns:c16="http://schemas.microsoft.com/office/drawing/2014/chart" uri="{C3380CC4-5D6E-409C-BE32-E72D297353CC}">
              <c16:uniqueId val="{00000002-9A07-4730-BDC7-F68A3F41029D}"/>
            </c:ext>
          </c:extLst>
        </c:ser>
        <c:ser>
          <c:idx val="1"/>
          <c:order val="3"/>
          <c:tx>
            <c:strRef>
              <c:f>'naar leeftijd'!$F$3</c:f>
              <c:strCache>
                <c:ptCount val="1"/>
                <c:pt idx="0">
                  <c:v>te voorkomen</c:v>
                </c:pt>
              </c:strCache>
            </c:strRef>
          </c:tx>
          <c:spPr>
            <a:solidFill>
              <a:schemeClr val="accent5"/>
            </a:solidFill>
            <a:ln>
              <a:solidFill>
                <a:schemeClr val="accent5">
                  <a:lumMod val="20000"/>
                  <a:lumOff val="80000"/>
                </a:schemeClr>
              </a:solidFill>
            </a:ln>
            <a:effectLst/>
          </c:spPr>
          <c:invertIfNegative val="0"/>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leeftijd'!$AA$34:$AA$49</c:f>
              <c:numCache>
                <c:formatCode>0.00</c:formatCode>
                <c:ptCount val="16"/>
                <c:pt idx="0">
                  <c:v>19.55432778509827</c:v>
                </c:pt>
                <c:pt idx="1">
                  <c:v>3.7033111937108929</c:v>
                </c:pt>
                <c:pt idx="2">
                  <c:v>1.821710146007262</c:v>
                </c:pt>
                <c:pt idx="3">
                  <c:v>2.5087249605753366</c:v>
                </c:pt>
                <c:pt idx="4">
                  <c:v>22.388860739304576</c:v>
                </c:pt>
                <c:pt idx="5">
                  <c:v>42.722637434379081</c:v>
                </c:pt>
                <c:pt idx="6">
                  <c:v>48.908341864192714</c:v>
                </c:pt>
                <c:pt idx="7">
                  <c:v>58.32536275270256</c:v>
                </c:pt>
                <c:pt idx="8">
                  <c:v>61.207205597723558</c:v>
                </c:pt>
                <c:pt idx="9">
                  <c:v>73.061182702915261</c:v>
                </c:pt>
                <c:pt idx="10">
                  <c:v>101.05481672755488</c:v>
                </c:pt>
                <c:pt idx="11">
                  <c:v>156.67427305919978</c:v>
                </c:pt>
                <c:pt idx="12">
                  <c:v>260.68256427394647</c:v>
                </c:pt>
                <c:pt idx="13">
                  <c:v>399.78153764121555</c:v>
                </c:pt>
                <c:pt idx="14">
                  <c:v>571.70088847107831</c:v>
                </c:pt>
                <c:pt idx="15">
                  <c:v>771.24783414152535</c:v>
                </c:pt>
              </c:numCache>
            </c:numRef>
          </c:val>
          <c:extLst>
            <c:ext xmlns:c16="http://schemas.microsoft.com/office/drawing/2014/chart" uri="{C3380CC4-5D6E-409C-BE32-E72D297353CC}">
              <c16:uniqueId val="{00000003-9A07-4730-BDC7-F68A3F41029D}"/>
            </c:ext>
          </c:extLst>
        </c:ser>
        <c:dLbls>
          <c:showLegendKey val="0"/>
          <c:showVal val="0"/>
          <c:showCatName val="0"/>
          <c:showSerName val="0"/>
          <c:showPercent val="0"/>
          <c:showBubbleSize val="0"/>
        </c:dLbls>
        <c:gapWidth val="0"/>
        <c:overlap val="100"/>
        <c:axId val="288680792"/>
        <c:axId val="288681184"/>
      </c:barChart>
      <c:catAx>
        <c:axId val="288680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8681184"/>
        <c:crosses val="autoZero"/>
        <c:auto val="1"/>
        <c:lblAlgn val="ctr"/>
        <c:lblOffset val="100"/>
        <c:noMultiLvlLbl val="0"/>
      </c:catAx>
      <c:valAx>
        <c:axId val="288681184"/>
        <c:scaling>
          <c:logBase val="10"/>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b="0" i="0" kern="1200" baseline="0">
                    <a:solidFill>
                      <a:srgbClr val="787878"/>
                    </a:solidFill>
                    <a:effectLst/>
                  </a:rPr>
                  <a:t>aantal overlijdens per 100.000 inwoners</a:t>
                </a:r>
                <a:br>
                  <a:rPr lang="nl-BE" sz="1100" b="0" i="0" kern="1200" baseline="0">
                    <a:solidFill>
                      <a:srgbClr val="787878"/>
                    </a:solidFill>
                    <a:effectLst/>
                  </a:rPr>
                </a:br>
                <a:r>
                  <a:rPr lang="nl-BE" sz="1100" b="0" i="0" kern="1200" baseline="0">
                    <a:solidFill>
                      <a:schemeClr val="accent1"/>
                    </a:solidFill>
                    <a:effectLst/>
                  </a:rPr>
                  <a:t>(log-schaal)</a:t>
                </a:r>
                <a:endParaRPr lang="nl-BE" sz="1100">
                  <a:solidFill>
                    <a:schemeClr val="accent1"/>
                  </a:solidFill>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8680792"/>
        <c:crosses val="autoZero"/>
        <c:crossBetween val="between"/>
      </c:valAx>
      <c:spPr>
        <a:noFill/>
        <a:ln>
          <a:noFill/>
        </a:ln>
        <a:effectLst/>
      </c:spPr>
    </c:plotArea>
    <c:legend>
      <c:legendPos val="b"/>
      <c:layout>
        <c:manualLayout>
          <c:xMode val="edge"/>
          <c:yMode val="edge"/>
          <c:x val="0.22688219216250397"/>
          <c:y val="0.17856479771418296"/>
          <c:w val="0.21267506238538134"/>
          <c:h val="0.20421365288885299"/>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Vrouwen (0-74 jaar)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5749245630010536"/>
          <c:y val="7.8976123981640986E-2"/>
          <c:w val="0.81756423304229831"/>
          <c:h val="0.77634709240030919"/>
        </c:manualLayout>
      </c:layout>
      <c:areaChart>
        <c:grouping val="stacked"/>
        <c:varyColors val="0"/>
        <c:ser>
          <c:idx val="0"/>
          <c:order val="0"/>
          <c:tx>
            <c:strRef>
              <c:f>'naar leeftijd'!$C$61</c:f>
              <c:strCache>
                <c:ptCount val="1"/>
                <c:pt idx="0">
                  <c:v>niet te vermijden</c:v>
                </c:pt>
              </c:strCache>
            </c:strRef>
          </c:tx>
          <c:spPr>
            <a:solidFill>
              <a:schemeClr val="accent1">
                <a:alpha val="10000"/>
              </a:schemeClr>
            </a:solidFill>
            <a:ln>
              <a:noFill/>
            </a:ln>
            <a:effectLst/>
          </c:spPr>
          <c:cat>
            <c:strRef>
              <c:f>'naar leeftijd'!$A$63:$A$78</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leeftijd'!$C$63:$C$78</c:f>
              <c:numCache>
                <c:formatCode>0.00</c:formatCode>
                <c:ptCount val="16"/>
                <c:pt idx="0">
                  <c:v>50.136925029132811</c:v>
                </c:pt>
                <c:pt idx="1">
                  <c:v>6.0698132663769799</c:v>
                </c:pt>
                <c:pt idx="2">
                  <c:v>4.1694247354611802</c:v>
                </c:pt>
                <c:pt idx="3">
                  <c:v>2.6326137534222966</c:v>
                </c:pt>
                <c:pt idx="4">
                  <c:v>4.670502019926384</c:v>
                </c:pt>
                <c:pt idx="5">
                  <c:v>4.5855086027719878</c:v>
                </c:pt>
                <c:pt idx="6">
                  <c:v>7.5671266991788748</c:v>
                </c:pt>
                <c:pt idx="7">
                  <c:v>9.1131898505450533</c:v>
                </c:pt>
                <c:pt idx="8">
                  <c:v>12.266263106288898</c:v>
                </c:pt>
                <c:pt idx="9">
                  <c:v>22.401250738984618</c:v>
                </c:pt>
                <c:pt idx="10">
                  <c:v>40.839939677691405</c:v>
                </c:pt>
                <c:pt idx="11">
                  <c:v>66.847529691153298</c:v>
                </c:pt>
                <c:pt idx="12">
                  <c:v>119.22860642114006</c:v>
                </c:pt>
                <c:pt idx="13">
                  <c:v>206.32486839343281</c:v>
                </c:pt>
                <c:pt idx="14">
                  <c:v>326.33527782062589</c:v>
                </c:pt>
                <c:pt idx="15">
                  <c:v>560.81728520166644</c:v>
                </c:pt>
              </c:numCache>
            </c:numRef>
          </c:val>
          <c:extLst>
            <c:ext xmlns:c16="http://schemas.microsoft.com/office/drawing/2014/chart" uri="{C3380CC4-5D6E-409C-BE32-E72D297353CC}">
              <c16:uniqueId val="{00000000-F4AC-4C8A-A9F5-84D5BC762932}"/>
            </c:ext>
          </c:extLst>
        </c:ser>
        <c:ser>
          <c:idx val="1"/>
          <c:order val="1"/>
          <c:tx>
            <c:strRef>
              <c:f>'naar leeftijd'!$D$61</c:f>
              <c:strCache>
                <c:ptCount val="1"/>
                <c:pt idx="0">
                  <c:v>vermijdbare sterfte</c:v>
                </c:pt>
              </c:strCache>
            </c:strRef>
          </c:tx>
          <c:spPr>
            <a:solidFill>
              <a:schemeClr val="accent1"/>
            </a:solidFill>
            <a:ln>
              <a:noFill/>
            </a:ln>
            <a:effectLst/>
          </c:spPr>
          <c:cat>
            <c:strRef>
              <c:f>'naar leeftijd'!$A$63:$A$78</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leeftijd'!$D$63:$D$78</c:f>
              <c:numCache>
                <c:formatCode>0.00</c:formatCode>
                <c:ptCount val="16"/>
                <c:pt idx="0">
                  <c:v>255.2073483987426</c:v>
                </c:pt>
                <c:pt idx="1">
                  <c:v>6.7964251164896279</c:v>
                </c:pt>
                <c:pt idx="2">
                  <c:v>1.8886087891230727</c:v>
                </c:pt>
                <c:pt idx="3">
                  <c:v>3.0333274244981365</c:v>
                </c:pt>
                <c:pt idx="4">
                  <c:v>12.057962621555916</c:v>
                </c:pt>
                <c:pt idx="5">
                  <c:v>11.118080396392498</c:v>
                </c:pt>
                <c:pt idx="6">
                  <c:v>19.039347945938879</c:v>
                </c:pt>
                <c:pt idx="7">
                  <c:v>25.330871272686817</c:v>
                </c:pt>
                <c:pt idx="8">
                  <c:v>39.184074701972264</c:v>
                </c:pt>
                <c:pt idx="9">
                  <c:v>61.718935188445229</c:v>
                </c:pt>
                <c:pt idx="10">
                  <c:v>101.22717139244557</c:v>
                </c:pt>
                <c:pt idx="11">
                  <c:v>150.30320126860457</c:v>
                </c:pt>
                <c:pt idx="12">
                  <c:v>232.51402456131405</c:v>
                </c:pt>
                <c:pt idx="13">
                  <c:v>339.1693100254152</c:v>
                </c:pt>
                <c:pt idx="14">
                  <c:v>446.79085150042062</c:v>
                </c:pt>
                <c:pt idx="15">
                  <c:v>690.42053002895409</c:v>
                </c:pt>
              </c:numCache>
            </c:numRef>
          </c:val>
          <c:extLst>
            <c:ext xmlns:c16="http://schemas.microsoft.com/office/drawing/2014/chart" uri="{C3380CC4-5D6E-409C-BE32-E72D297353CC}">
              <c16:uniqueId val="{00000001-F4AC-4C8A-A9F5-84D5BC762932}"/>
            </c:ext>
          </c:extLst>
        </c:ser>
        <c:dLbls>
          <c:showLegendKey val="0"/>
          <c:showVal val="0"/>
          <c:showCatName val="0"/>
          <c:showSerName val="0"/>
          <c:showPercent val="0"/>
          <c:showBubbleSize val="0"/>
        </c:dLbls>
        <c:axId val="288681968"/>
        <c:axId val="288682360"/>
      </c:areaChart>
      <c:lineChart>
        <c:grouping val="standard"/>
        <c:varyColors val="0"/>
        <c:ser>
          <c:idx val="2"/>
          <c:order val="2"/>
          <c:tx>
            <c:strRef>
              <c:f>'naar leeftijd'!$B$61</c:f>
              <c:strCache>
                <c:ptCount val="1"/>
                <c:pt idx="0">
                  <c:v>totale sterfte</c:v>
                </c:pt>
              </c:strCache>
            </c:strRef>
          </c:tx>
          <c:spPr>
            <a:ln w="31750" cap="rnd">
              <a:solidFill>
                <a:schemeClr val="tx2">
                  <a:lumMod val="75000"/>
                </a:schemeClr>
              </a:solidFill>
              <a:round/>
            </a:ln>
            <a:effectLst/>
          </c:spPr>
          <c:marker>
            <c:symbol val="none"/>
          </c:marker>
          <c:cat>
            <c:strRef>
              <c:f>'naar leeftijd'!$A$63:$A$78</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leeftijd'!$B$63:$B$78</c:f>
              <c:numCache>
                <c:formatCode>0.00</c:formatCode>
                <c:ptCount val="16"/>
                <c:pt idx="0">
                  <c:v>305.34427342787541</c:v>
                </c:pt>
                <c:pt idx="1">
                  <c:v>12.866238382866607</c:v>
                </c:pt>
                <c:pt idx="2">
                  <c:v>6.0580335245842516</c:v>
                </c:pt>
                <c:pt idx="3">
                  <c:v>5.6659411779204332</c:v>
                </c:pt>
                <c:pt idx="4">
                  <c:v>16.728464641482297</c:v>
                </c:pt>
                <c:pt idx="5">
                  <c:v>15.703588999164486</c:v>
                </c:pt>
                <c:pt idx="6">
                  <c:v>26.606474645117757</c:v>
                </c:pt>
                <c:pt idx="7">
                  <c:v>34.444061123231869</c:v>
                </c:pt>
                <c:pt idx="8">
                  <c:v>51.45033780826116</c:v>
                </c:pt>
                <c:pt idx="9">
                  <c:v>84.120185927429844</c:v>
                </c:pt>
                <c:pt idx="10">
                  <c:v>142.06711107013697</c:v>
                </c:pt>
                <c:pt idx="11">
                  <c:v>217.15073095975785</c:v>
                </c:pt>
                <c:pt idx="12">
                  <c:v>351.7426309824541</c:v>
                </c:pt>
                <c:pt idx="13">
                  <c:v>545.49417841884804</c:v>
                </c:pt>
                <c:pt idx="14">
                  <c:v>773.12612932104662</c:v>
                </c:pt>
                <c:pt idx="15">
                  <c:v>1251.2378152306205</c:v>
                </c:pt>
              </c:numCache>
            </c:numRef>
          </c:val>
          <c:smooth val="0"/>
          <c:extLst>
            <c:ext xmlns:c16="http://schemas.microsoft.com/office/drawing/2014/chart" uri="{C3380CC4-5D6E-409C-BE32-E72D297353CC}">
              <c16:uniqueId val="{00000002-F4AC-4C8A-A9F5-84D5BC762932}"/>
            </c:ext>
          </c:extLst>
        </c:ser>
        <c:ser>
          <c:idx val="3"/>
          <c:order val="3"/>
          <c:tx>
            <c:v>lijn niet</c:v>
          </c:tx>
          <c:spPr>
            <a:ln w="25400" cap="rnd">
              <a:solidFill>
                <a:schemeClr val="tx2"/>
              </a:solidFill>
              <a:prstDash val="dash"/>
              <a:round/>
            </a:ln>
            <a:effectLst/>
          </c:spPr>
          <c:marker>
            <c:symbol val="none"/>
          </c:marker>
          <c:cat>
            <c:strRef>
              <c:f>'naar leeftijd'!$A$63:$A$78</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leeftijd'!$C$63:$C$78</c:f>
              <c:numCache>
                <c:formatCode>0.00</c:formatCode>
                <c:ptCount val="16"/>
                <c:pt idx="0">
                  <c:v>50.136925029132811</c:v>
                </c:pt>
                <c:pt idx="1">
                  <c:v>6.0698132663769799</c:v>
                </c:pt>
                <c:pt idx="2">
                  <c:v>4.1694247354611802</c:v>
                </c:pt>
                <c:pt idx="3">
                  <c:v>2.6326137534222966</c:v>
                </c:pt>
                <c:pt idx="4">
                  <c:v>4.670502019926384</c:v>
                </c:pt>
                <c:pt idx="5">
                  <c:v>4.5855086027719878</c:v>
                </c:pt>
                <c:pt idx="6">
                  <c:v>7.5671266991788748</c:v>
                </c:pt>
                <c:pt idx="7">
                  <c:v>9.1131898505450533</c:v>
                </c:pt>
                <c:pt idx="8">
                  <c:v>12.266263106288898</c:v>
                </c:pt>
                <c:pt idx="9">
                  <c:v>22.401250738984618</c:v>
                </c:pt>
                <c:pt idx="10">
                  <c:v>40.839939677691405</c:v>
                </c:pt>
                <c:pt idx="11">
                  <c:v>66.847529691153298</c:v>
                </c:pt>
                <c:pt idx="12">
                  <c:v>119.22860642114006</c:v>
                </c:pt>
                <c:pt idx="13">
                  <c:v>206.32486839343281</c:v>
                </c:pt>
                <c:pt idx="14">
                  <c:v>326.33527782062589</c:v>
                </c:pt>
                <c:pt idx="15">
                  <c:v>560.81728520166644</c:v>
                </c:pt>
              </c:numCache>
            </c:numRef>
          </c:val>
          <c:smooth val="0"/>
          <c:extLst>
            <c:ext xmlns:c16="http://schemas.microsoft.com/office/drawing/2014/chart" uri="{C3380CC4-5D6E-409C-BE32-E72D297353CC}">
              <c16:uniqueId val="{00000003-F4AC-4C8A-A9F5-84D5BC762932}"/>
            </c:ext>
          </c:extLst>
        </c:ser>
        <c:dLbls>
          <c:showLegendKey val="0"/>
          <c:showVal val="0"/>
          <c:showCatName val="0"/>
          <c:showSerName val="0"/>
          <c:showPercent val="0"/>
          <c:showBubbleSize val="0"/>
        </c:dLbls>
        <c:hiLowLines>
          <c:spPr>
            <a:ln w="9525" cap="flat" cmpd="sng" algn="ctr">
              <a:solidFill>
                <a:schemeClr val="accent1">
                  <a:lumMod val="20000"/>
                  <a:lumOff val="80000"/>
                </a:schemeClr>
              </a:solidFill>
              <a:round/>
            </a:ln>
            <a:effectLst/>
          </c:spPr>
        </c:hiLowLines>
        <c:marker val="1"/>
        <c:smooth val="0"/>
        <c:axId val="288681968"/>
        <c:axId val="288682360"/>
      </c:lineChart>
      <c:catAx>
        <c:axId val="28868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8682360"/>
        <c:crosses val="autoZero"/>
        <c:auto val="1"/>
        <c:lblAlgn val="ctr"/>
        <c:lblOffset val="100"/>
        <c:noMultiLvlLbl val="0"/>
      </c:catAx>
      <c:valAx>
        <c:axId val="288682360"/>
        <c:scaling>
          <c:logBase val="10"/>
          <c:orientation val="minMax"/>
          <c:max val="3000"/>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a:t>aantal</a:t>
                </a:r>
                <a:r>
                  <a:rPr lang="nl-BE" sz="1100" baseline="0"/>
                  <a:t> overlijdens per 100.000 inwoners</a:t>
                </a:r>
                <a:br>
                  <a:rPr lang="nl-BE" sz="1100" baseline="0"/>
                </a:br>
                <a:r>
                  <a:rPr lang="nl-BE" sz="1100" baseline="0">
                    <a:solidFill>
                      <a:schemeClr val="accent1"/>
                    </a:solidFill>
                  </a:rPr>
                  <a:t>(log-schaal)</a:t>
                </a:r>
                <a:endParaRPr lang="nl-BE" sz="1100">
                  <a:solidFill>
                    <a:schemeClr val="accent1"/>
                  </a:solidFill>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8681968"/>
        <c:crosses val="autoZero"/>
        <c:crossBetween val="midCat"/>
      </c:valAx>
      <c:spPr>
        <a:noFill/>
        <a:ln>
          <a:noFill/>
        </a:ln>
        <a:effectLst/>
      </c:spPr>
    </c:plotArea>
    <c:legend>
      <c:legendPos val="b"/>
      <c:legendEntry>
        <c:idx val="3"/>
        <c:delete val="1"/>
      </c:legendEntry>
      <c:layout>
        <c:manualLayout>
          <c:xMode val="edge"/>
          <c:yMode val="edge"/>
          <c:x val="0.21618281092174568"/>
          <c:y val="0.18957730099557552"/>
          <c:w val="0.29135080662705315"/>
          <c:h val="0.15317934885273154"/>
        </c:manualLayout>
      </c:layout>
      <c:overlay val="1"/>
      <c:spPr>
        <a:solidFill>
          <a:schemeClr val="bg1"/>
        </a:solid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Vrouwen</a:t>
            </a:r>
            <a:r>
              <a:rPr lang="nl-BE" baseline="0"/>
              <a:t> (0-74 jaar)</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4657367500949087"/>
          <c:y val="4.8041244769649598E-2"/>
          <c:w val="0.83004226873218578"/>
          <c:h val="0.82907224674941415"/>
        </c:manualLayout>
      </c:layout>
      <c:barChart>
        <c:barDir val="col"/>
        <c:grouping val="stacked"/>
        <c:varyColors val="0"/>
        <c:ser>
          <c:idx val="3"/>
          <c:order val="0"/>
          <c:tx>
            <c:strRef>
              <c:f>'naar leeftijd'!$C$61</c:f>
              <c:strCache>
                <c:ptCount val="1"/>
                <c:pt idx="0">
                  <c:v>niet te vermijden</c:v>
                </c:pt>
              </c:strCache>
            </c:strRef>
          </c:tx>
          <c:spPr>
            <a:solidFill>
              <a:schemeClr val="accent1">
                <a:alpha val="10000"/>
              </a:schemeClr>
            </a:solidFill>
            <a:ln>
              <a:noFill/>
            </a:ln>
            <a:effectLst/>
          </c:spPr>
          <c:invertIfNegative val="0"/>
          <c:cat>
            <c:strRef>
              <c:f>'naar leeftijd'!$A$63:$A$78</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leeftijd'!$C$63:$C$78</c:f>
              <c:numCache>
                <c:formatCode>0.00</c:formatCode>
                <c:ptCount val="16"/>
                <c:pt idx="0">
                  <c:v>50.136925029132811</c:v>
                </c:pt>
                <c:pt idx="1">
                  <c:v>6.0698132663769799</c:v>
                </c:pt>
                <c:pt idx="2">
                  <c:v>4.1694247354611802</c:v>
                </c:pt>
                <c:pt idx="3">
                  <c:v>2.6326137534222966</c:v>
                </c:pt>
                <c:pt idx="4">
                  <c:v>4.670502019926384</c:v>
                </c:pt>
                <c:pt idx="5">
                  <c:v>4.5855086027719878</c:v>
                </c:pt>
                <c:pt idx="6">
                  <c:v>7.5671266991788748</c:v>
                </c:pt>
                <c:pt idx="7">
                  <c:v>9.1131898505450533</c:v>
                </c:pt>
                <c:pt idx="8">
                  <c:v>12.266263106288898</c:v>
                </c:pt>
                <c:pt idx="9">
                  <c:v>22.401250738984618</c:v>
                </c:pt>
                <c:pt idx="10">
                  <c:v>40.839939677691405</c:v>
                </c:pt>
                <c:pt idx="11">
                  <c:v>66.847529691153298</c:v>
                </c:pt>
                <c:pt idx="12">
                  <c:v>119.22860642114006</c:v>
                </c:pt>
                <c:pt idx="13">
                  <c:v>206.32486839343281</c:v>
                </c:pt>
                <c:pt idx="14">
                  <c:v>326.33527782062589</c:v>
                </c:pt>
                <c:pt idx="15">
                  <c:v>560.81728520166644</c:v>
                </c:pt>
              </c:numCache>
            </c:numRef>
          </c:val>
          <c:extLst>
            <c:ext xmlns:c16="http://schemas.microsoft.com/office/drawing/2014/chart" uri="{C3380CC4-5D6E-409C-BE32-E72D297353CC}">
              <c16:uniqueId val="{00000000-3C6B-451C-A4C1-6236A65497F8}"/>
            </c:ext>
          </c:extLst>
        </c:ser>
        <c:ser>
          <c:idx val="2"/>
          <c:order val="1"/>
          <c:tx>
            <c:strRef>
              <c:f>'naar leeftijd'!$I$3</c:f>
              <c:strCache>
                <c:ptCount val="1"/>
                <c:pt idx="0">
                  <c:v>behandelbaar</c:v>
                </c:pt>
              </c:strCache>
            </c:strRef>
          </c:tx>
          <c:spPr>
            <a:solidFill>
              <a:schemeClr val="accent4"/>
            </a:solidFill>
            <a:ln>
              <a:solidFill>
                <a:schemeClr val="accent4">
                  <a:lumMod val="20000"/>
                  <a:lumOff val="80000"/>
                </a:schemeClr>
              </a:solidFill>
            </a:ln>
            <a:effectLst/>
          </c:spPr>
          <c:invertIfNegative val="0"/>
          <c:cat>
            <c:strRef>
              <c:f>'naar leeftijd'!$A$63:$A$78</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leeftijd'!$AB$63:$AB$78</c:f>
              <c:numCache>
                <c:formatCode>0.00</c:formatCode>
                <c:ptCount val="16"/>
                <c:pt idx="0">
                  <c:v>242.90557344435541</c:v>
                </c:pt>
                <c:pt idx="1">
                  <c:v>2.4246757870436797</c:v>
                </c:pt>
                <c:pt idx="2">
                  <c:v>0.94430439456153636</c:v>
                </c:pt>
                <c:pt idx="3">
                  <c:v>0.80953336848230029</c:v>
                </c:pt>
                <c:pt idx="4">
                  <c:v>1.7517267857576595</c:v>
                </c:pt>
                <c:pt idx="5">
                  <c:v>2.4680560463369847</c:v>
                </c:pt>
                <c:pt idx="6">
                  <c:v>2.5648538415060287</c:v>
                </c:pt>
                <c:pt idx="7">
                  <c:v>4.1369388170193915</c:v>
                </c:pt>
                <c:pt idx="8">
                  <c:v>6.0725691951363814</c:v>
                </c:pt>
                <c:pt idx="9">
                  <c:v>5.8704010779417857</c:v>
                </c:pt>
                <c:pt idx="10">
                  <c:v>10.352168682124784</c:v>
                </c:pt>
                <c:pt idx="11">
                  <c:v>16.227847351934571</c:v>
                </c:pt>
                <c:pt idx="12">
                  <c:v>25.308894399544471</c:v>
                </c:pt>
                <c:pt idx="13">
                  <c:v>42.783824569949616</c:v>
                </c:pt>
                <c:pt idx="14">
                  <c:v>67.682331840610289</c:v>
                </c:pt>
                <c:pt idx="15">
                  <c:v>150.92526311847371</c:v>
                </c:pt>
              </c:numCache>
            </c:numRef>
          </c:val>
          <c:extLst>
            <c:ext xmlns:c16="http://schemas.microsoft.com/office/drawing/2014/chart" uri="{C3380CC4-5D6E-409C-BE32-E72D297353CC}">
              <c16:uniqueId val="{00000001-3C6B-451C-A4C1-6236A65497F8}"/>
            </c:ext>
          </c:extLst>
        </c:ser>
        <c:ser>
          <c:idx val="0"/>
          <c:order val="2"/>
          <c:tx>
            <c:strRef>
              <c:f>'naar leeftijd'!$Z$62</c:f>
              <c:strCache>
                <c:ptCount val="1"/>
                <c:pt idx="0">
                  <c:v>overlapping</c:v>
                </c:pt>
              </c:strCache>
            </c:strRef>
          </c:tx>
          <c:spPr>
            <a:gradFill flip="none" rotWithShape="1">
              <a:gsLst>
                <a:gs pos="35000">
                  <a:schemeClr val="accent5"/>
                </a:gs>
                <a:gs pos="65000">
                  <a:schemeClr val="accent4"/>
                </a:gs>
              </a:gsLst>
              <a:lin ang="8100000" scaled="1"/>
              <a:tileRect/>
            </a:gradFill>
            <a:ln>
              <a:solidFill>
                <a:schemeClr val="accent5">
                  <a:lumMod val="20000"/>
                  <a:lumOff val="80000"/>
                </a:schemeClr>
              </a:solidFill>
            </a:ln>
            <a:effectLst/>
          </c:spPr>
          <c:invertIfNegative val="0"/>
          <c:cat>
            <c:strRef>
              <c:f>'naar leeftijd'!$A$63:$A$78</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leeftijd'!$Z$63:$Z$78</c:f>
              <c:numCache>
                <c:formatCode>0.00</c:formatCode>
                <c:ptCount val="16"/>
                <c:pt idx="0">
                  <c:v>3.0903039292326184</c:v>
                </c:pt>
                <c:pt idx="1">
                  <c:v>0.7318629480410741</c:v>
                </c:pt>
                <c:pt idx="2">
                  <c:v>0</c:v>
                </c:pt>
                <c:pt idx="3">
                  <c:v>0.40489559261025043</c:v>
                </c:pt>
                <c:pt idx="4">
                  <c:v>0.39038863188303763</c:v>
                </c:pt>
                <c:pt idx="5">
                  <c:v>0.17626425537165291</c:v>
                </c:pt>
                <c:pt idx="6">
                  <c:v>2.7391630975018275</c:v>
                </c:pt>
                <c:pt idx="7">
                  <c:v>4.9635724269576915</c:v>
                </c:pt>
                <c:pt idx="8">
                  <c:v>13.26741072334281</c:v>
                </c:pt>
                <c:pt idx="9">
                  <c:v>19.975120059197394</c:v>
                </c:pt>
                <c:pt idx="10">
                  <c:v>40.533259801362604</c:v>
                </c:pt>
                <c:pt idx="11">
                  <c:v>52.271154216565961</c:v>
                </c:pt>
                <c:pt idx="12">
                  <c:v>80.302343926763982</c:v>
                </c:pt>
                <c:pt idx="13">
                  <c:v>117.88093065593131</c:v>
                </c:pt>
                <c:pt idx="14">
                  <c:v>165.79552178095875</c:v>
                </c:pt>
                <c:pt idx="15">
                  <c:v>250.1781390475814</c:v>
                </c:pt>
              </c:numCache>
            </c:numRef>
          </c:val>
          <c:extLst>
            <c:ext xmlns:c16="http://schemas.microsoft.com/office/drawing/2014/chart" uri="{C3380CC4-5D6E-409C-BE32-E72D297353CC}">
              <c16:uniqueId val="{00000002-3C6B-451C-A4C1-6236A65497F8}"/>
            </c:ext>
          </c:extLst>
        </c:ser>
        <c:ser>
          <c:idx val="1"/>
          <c:order val="3"/>
          <c:tx>
            <c:strRef>
              <c:f>'naar leeftijd'!$F$3</c:f>
              <c:strCache>
                <c:ptCount val="1"/>
                <c:pt idx="0">
                  <c:v>te voorkomen</c:v>
                </c:pt>
              </c:strCache>
            </c:strRef>
          </c:tx>
          <c:spPr>
            <a:solidFill>
              <a:schemeClr val="accent5"/>
            </a:solidFill>
            <a:ln>
              <a:solidFill>
                <a:schemeClr val="accent5">
                  <a:lumMod val="20000"/>
                  <a:lumOff val="80000"/>
                </a:schemeClr>
              </a:solidFill>
            </a:ln>
            <a:effectLst/>
          </c:spPr>
          <c:invertIfNegative val="0"/>
          <c:cat>
            <c:strRef>
              <c:f>'naar leeftijd'!$A$63:$A$78</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leeftijd'!$AA$63:$AA$78</c:f>
              <c:numCache>
                <c:formatCode>0.00</c:formatCode>
                <c:ptCount val="16"/>
                <c:pt idx="0">
                  <c:v>9.2114710251545553</c:v>
                </c:pt>
                <c:pt idx="1">
                  <c:v>3.6398863814048741</c:v>
                </c:pt>
                <c:pt idx="2">
                  <c:v>0.94430439456153636</c:v>
                </c:pt>
                <c:pt idx="3">
                  <c:v>1.8188984634055858</c:v>
                </c:pt>
                <c:pt idx="4">
                  <c:v>9.9158472039152183</c:v>
                </c:pt>
                <c:pt idx="5">
                  <c:v>8.4737600946838612</c:v>
                </c:pt>
                <c:pt idx="6">
                  <c:v>13.735331006931023</c:v>
                </c:pt>
                <c:pt idx="7">
                  <c:v>16.230360028709732</c:v>
                </c:pt>
                <c:pt idx="8">
                  <c:v>19.844094783493073</c:v>
                </c:pt>
                <c:pt idx="9">
                  <c:v>35.87341405130605</c:v>
                </c:pt>
                <c:pt idx="10">
                  <c:v>50.341742908958182</c:v>
                </c:pt>
                <c:pt idx="11">
                  <c:v>81.804199700104036</c:v>
                </c:pt>
                <c:pt idx="12">
                  <c:v>126.90278623500559</c:v>
                </c:pt>
                <c:pt idx="13">
                  <c:v>178.50455479953428</c:v>
                </c:pt>
                <c:pt idx="14">
                  <c:v>213.31299787885158</c:v>
                </c:pt>
                <c:pt idx="15">
                  <c:v>289.31712786289899</c:v>
                </c:pt>
              </c:numCache>
            </c:numRef>
          </c:val>
          <c:extLst>
            <c:ext xmlns:c16="http://schemas.microsoft.com/office/drawing/2014/chart" uri="{C3380CC4-5D6E-409C-BE32-E72D297353CC}">
              <c16:uniqueId val="{00000003-3C6B-451C-A4C1-6236A65497F8}"/>
            </c:ext>
          </c:extLst>
        </c:ser>
        <c:dLbls>
          <c:showLegendKey val="0"/>
          <c:showVal val="0"/>
          <c:showCatName val="0"/>
          <c:showSerName val="0"/>
          <c:showPercent val="0"/>
          <c:showBubbleSize val="0"/>
        </c:dLbls>
        <c:gapWidth val="0"/>
        <c:overlap val="100"/>
        <c:axId val="288683144"/>
        <c:axId val="288683536"/>
      </c:barChart>
      <c:catAx>
        <c:axId val="28868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8683536"/>
        <c:crosses val="autoZero"/>
        <c:auto val="1"/>
        <c:lblAlgn val="ctr"/>
        <c:lblOffset val="100"/>
        <c:noMultiLvlLbl val="0"/>
      </c:catAx>
      <c:valAx>
        <c:axId val="288683536"/>
        <c:scaling>
          <c:logBase val="10"/>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b="0" i="0" kern="1200" baseline="0">
                    <a:solidFill>
                      <a:srgbClr val="787878"/>
                    </a:solidFill>
                    <a:effectLst/>
                  </a:rPr>
                  <a:t>aantal overlijdens per 100.000 inwoners</a:t>
                </a:r>
                <a:br>
                  <a:rPr lang="nl-BE" sz="1100" b="0" i="0" kern="1200" baseline="0">
                    <a:solidFill>
                      <a:srgbClr val="787878"/>
                    </a:solidFill>
                    <a:effectLst/>
                  </a:rPr>
                </a:br>
                <a:r>
                  <a:rPr lang="nl-BE" sz="1100" b="0" i="0" kern="1200" baseline="0">
                    <a:solidFill>
                      <a:schemeClr val="accent1"/>
                    </a:solidFill>
                    <a:effectLst/>
                  </a:rPr>
                  <a:t>(log-schaal)</a:t>
                </a:r>
                <a:endParaRPr lang="nl-BE" sz="1100">
                  <a:solidFill>
                    <a:schemeClr val="accent1"/>
                  </a:solidFill>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8683144"/>
        <c:crosses val="autoZero"/>
        <c:crossBetween val="between"/>
      </c:valAx>
      <c:spPr>
        <a:noFill/>
        <a:ln>
          <a:noFill/>
        </a:ln>
        <a:effectLst/>
      </c:spPr>
    </c:plotArea>
    <c:legend>
      <c:legendPos val="b"/>
      <c:layout>
        <c:manualLayout>
          <c:xMode val="edge"/>
          <c:yMode val="edge"/>
          <c:x val="0.22891116335094028"/>
          <c:y val="0.21083125508081071"/>
          <c:w val="0.22968164875507102"/>
          <c:h val="0.20421365288885299"/>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Mogelijk</a:t>
            </a:r>
            <a:r>
              <a:rPr lang="nl-BE" baseline="0"/>
              <a:t> </a:t>
            </a:r>
            <a:r>
              <a:rPr lang="nl-BE"/>
              <a:t>vermijdbare </a:t>
            </a:r>
            <a:r>
              <a:rPr lang="nl-BE" baseline="0"/>
              <a:t>overlijdens</a:t>
            </a:r>
            <a:endParaRPr lang="nl-BE"/>
          </a:p>
        </c:rich>
      </c:tx>
      <c:layout>
        <c:manualLayout>
          <c:xMode val="edge"/>
          <c:yMode val="edge"/>
          <c:x val="0.1384778697534603"/>
          <c:y val="2.0027935276588967E-2"/>
        </c:manualLayout>
      </c:layout>
      <c:overlay val="1"/>
      <c:spPr>
        <a:solidFill>
          <a:schemeClr val="bg1"/>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1470291854543824"/>
          <c:y val="1.7694114280369343E-2"/>
          <c:w val="0.8322474818852772"/>
          <c:h val="0.8208485430900071"/>
        </c:manualLayout>
      </c:layout>
      <c:lineChart>
        <c:grouping val="standard"/>
        <c:varyColors val="0"/>
        <c:ser>
          <c:idx val="0"/>
          <c:order val="0"/>
          <c:tx>
            <c:strRef>
              <c:f>'naar leeftijd'!$A$33</c:f>
              <c:strCache>
                <c:ptCount val="1"/>
                <c:pt idx="0">
                  <c:v>Mannen</c:v>
                </c:pt>
              </c:strCache>
            </c:strRef>
          </c:tx>
          <c:spPr>
            <a:ln w="28575" cap="rnd">
              <a:solidFill>
                <a:schemeClr val="accent1"/>
              </a:solidFill>
              <a:round/>
            </a:ln>
            <a:effectLst/>
          </c:spPr>
          <c:marker>
            <c:symbol val="none"/>
          </c:marker>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leeftijd'!$D$34:$D$49</c:f>
              <c:numCache>
                <c:formatCode>0.00</c:formatCode>
                <c:ptCount val="16"/>
                <c:pt idx="0">
                  <c:v>304.69769544183322</c:v>
                </c:pt>
                <c:pt idx="1">
                  <c:v>8.0802262306285151</c:v>
                </c:pt>
                <c:pt idx="2">
                  <c:v>3.2505783814099978</c:v>
                </c:pt>
                <c:pt idx="3">
                  <c:v>4.8268690258867091</c:v>
                </c:pt>
                <c:pt idx="4">
                  <c:v>25.185891226025849</c:v>
                </c:pt>
                <c:pt idx="5">
                  <c:v>46.998253143629114</c:v>
                </c:pt>
                <c:pt idx="6">
                  <c:v>52.16001542818956</c:v>
                </c:pt>
                <c:pt idx="7">
                  <c:v>66.537539961097039</c:v>
                </c:pt>
                <c:pt idx="8">
                  <c:v>73.522171373185728</c:v>
                </c:pt>
                <c:pt idx="9">
                  <c:v>93.378726292328622</c:v>
                </c:pt>
                <c:pt idx="10">
                  <c:v>142.39712581997583</c:v>
                </c:pt>
                <c:pt idx="11">
                  <c:v>225.28829455443761</c:v>
                </c:pt>
                <c:pt idx="12">
                  <c:v>385.94426170155879</c:v>
                </c:pt>
                <c:pt idx="13">
                  <c:v>600.79022933458964</c:v>
                </c:pt>
                <c:pt idx="14">
                  <c:v>912.32160292669585</c:v>
                </c:pt>
                <c:pt idx="15">
                  <c:v>1368.2990760469002</c:v>
                </c:pt>
              </c:numCache>
            </c:numRef>
          </c:val>
          <c:smooth val="0"/>
          <c:extLst>
            <c:ext xmlns:c16="http://schemas.microsoft.com/office/drawing/2014/chart" uri="{C3380CC4-5D6E-409C-BE32-E72D297353CC}">
              <c16:uniqueId val="{00000000-E579-4980-AA12-B9415AF84C59}"/>
            </c:ext>
          </c:extLst>
        </c:ser>
        <c:ser>
          <c:idx val="2"/>
          <c:order val="1"/>
          <c:tx>
            <c:strRef>
              <c:f>'naar leeftijd'!$F$32</c:f>
              <c:strCache>
                <c:ptCount val="1"/>
                <c:pt idx="0">
                  <c:v>Mannen - te voorkomen</c:v>
                </c:pt>
              </c:strCache>
            </c:strRef>
          </c:tx>
          <c:spPr>
            <a:ln w="28575" cap="rnd">
              <a:solidFill>
                <a:schemeClr val="accent3"/>
              </a:solidFill>
              <a:prstDash val="lgDash"/>
              <a:round/>
            </a:ln>
            <a:effectLst/>
          </c:spPr>
          <c:marker>
            <c:symbol val="none"/>
          </c:marker>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leeftijd'!$F$34:$F$49</c:f>
              <c:numCache>
                <c:formatCode>0.00</c:formatCode>
                <c:ptCount val="16"/>
                <c:pt idx="0">
                  <c:v>21.517410155498215</c:v>
                </c:pt>
                <c:pt idx="1">
                  <c:v>3.7033111937108929</c:v>
                </c:pt>
                <c:pt idx="2">
                  <c:v>1.9993604892721377</c:v>
                </c:pt>
                <c:pt idx="3">
                  <c:v>2.8967499878643315</c:v>
                </c:pt>
                <c:pt idx="4">
                  <c:v>22.38886073930458</c:v>
                </c:pt>
                <c:pt idx="5">
                  <c:v>42.89337447202319</c:v>
                </c:pt>
                <c:pt idx="6">
                  <c:v>49.242950054731999</c:v>
                </c:pt>
                <c:pt idx="7">
                  <c:v>61.773000397729511</c:v>
                </c:pt>
                <c:pt idx="8">
                  <c:v>68.16993957724921</c:v>
                </c:pt>
                <c:pt idx="9">
                  <c:v>83.517893655983556</c:v>
                </c:pt>
                <c:pt idx="10">
                  <c:v>128.25395942489598</c:v>
                </c:pt>
                <c:pt idx="11">
                  <c:v>201.51722385284833</c:v>
                </c:pt>
                <c:pt idx="12">
                  <c:v>343.48484416801233</c:v>
                </c:pt>
                <c:pt idx="13">
                  <c:v>524.61185542637577</c:v>
                </c:pt>
                <c:pt idx="14">
                  <c:v>788.75715489640322</c:v>
                </c:pt>
                <c:pt idx="15">
                  <c:v>1125.8742296152336</c:v>
                </c:pt>
              </c:numCache>
            </c:numRef>
          </c:val>
          <c:smooth val="0"/>
          <c:extLst>
            <c:ext xmlns:c16="http://schemas.microsoft.com/office/drawing/2014/chart" uri="{C3380CC4-5D6E-409C-BE32-E72D297353CC}">
              <c16:uniqueId val="{00000001-E579-4980-AA12-B9415AF84C59}"/>
            </c:ext>
          </c:extLst>
        </c:ser>
        <c:ser>
          <c:idx val="1"/>
          <c:order val="2"/>
          <c:tx>
            <c:strRef>
              <c:f>'naar leeftijd'!$A$62</c:f>
              <c:strCache>
                <c:ptCount val="1"/>
                <c:pt idx="0">
                  <c:v>Vrouwen</c:v>
                </c:pt>
              </c:strCache>
            </c:strRef>
          </c:tx>
          <c:spPr>
            <a:ln w="28575" cap="rnd" cmpd="dbl">
              <a:solidFill>
                <a:schemeClr val="tx2"/>
              </a:solidFill>
              <a:round/>
            </a:ln>
            <a:effectLst/>
          </c:spPr>
          <c:marker>
            <c:symbol val="none"/>
          </c:marker>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leeftijd'!$D$63:$D$78</c:f>
              <c:numCache>
                <c:formatCode>0.00</c:formatCode>
                <c:ptCount val="16"/>
                <c:pt idx="0">
                  <c:v>255.2073483987426</c:v>
                </c:pt>
                <c:pt idx="1">
                  <c:v>6.7964251164896279</c:v>
                </c:pt>
                <c:pt idx="2">
                  <c:v>1.8886087891230727</c:v>
                </c:pt>
                <c:pt idx="3">
                  <c:v>3.0333274244981365</c:v>
                </c:pt>
                <c:pt idx="4">
                  <c:v>12.057962621555916</c:v>
                </c:pt>
                <c:pt idx="5">
                  <c:v>11.118080396392498</c:v>
                </c:pt>
                <c:pt idx="6">
                  <c:v>19.039347945938879</c:v>
                </c:pt>
                <c:pt idx="7">
                  <c:v>25.330871272686817</c:v>
                </c:pt>
                <c:pt idx="8">
                  <c:v>39.184074701972264</c:v>
                </c:pt>
                <c:pt idx="9">
                  <c:v>61.718935188445229</c:v>
                </c:pt>
                <c:pt idx="10">
                  <c:v>101.22717139244557</c:v>
                </c:pt>
                <c:pt idx="11">
                  <c:v>150.30320126860457</c:v>
                </c:pt>
                <c:pt idx="12">
                  <c:v>232.51402456131405</c:v>
                </c:pt>
                <c:pt idx="13">
                  <c:v>339.1693100254152</c:v>
                </c:pt>
                <c:pt idx="14">
                  <c:v>446.79085150042062</c:v>
                </c:pt>
                <c:pt idx="15">
                  <c:v>690.42053002895409</c:v>
                </c:pt>
              </c:numCache>
            </c:numRef>
          </c:val>
          <c:smooth val="0"/>
          <c:extLst>
            <c:ext xmlns:c16="http://schemas.microsoft.com/office/drawing/2014/chart" uri="{C3380CC4-5D6E-409C-BE32-E72D297353CC}">
              <c16:uniqueId val="{00000002-E579-4980-AA12-B9415AF84C59}"/>
            </c:ext>
          </c:extLst>
        </c:ser>
        <c:ser>
          <c:idx val="3"/>
          <c:order val="3"/>
          <c:tx>
            <c:strRef>
              <c:f>'naar leeftijd'!$F$61:$H$61</c:f>
              <c:strCache>
                <c:ptCount val="1"/>
                <c:pt idx="0">
                  <c:v>Vrouwen - te voorkomen</c:v>
                </c:pt>
              </c:strCache>
            </c:strRef>
          </c:tx>
          <c:spPr>
            <a:ln w="28575" cap="rnd" cmpd="dbl">
              <a:solidFill>
                <a:schemeClr val="accent3"/>
              </a:solidFill>
              <a:prstDash val="lgDash"/>
              <a:round/>
            </a:ln>
            <a:effectLst/>
          </c:spPr>
          <c:marker>
            <c:symbol val="none"/>
          </c:marker>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leeftijd'!$F$63:$F$78</c:f>
              <c:numCache>
                <c:formatCode>0.00</c:formatCode>
                <c:ptCount val="16"/>
                <c:pt idx="0">
                  <c:v>12.301774954387174</c:v>
                </c:pt>
                <c:pt idx="1">
                  <c:v>4.3717493294459482</c:v>
                </c:pt>
                <c:pt idx="2">
                  <c:v>0.94430439456153636</c:v>
                </c:pt>
                <c:pt idx="3">
                  <c:v>2.2237940560158362</c:v>
                </c:pt>
                <c:pt idx="4">
                  <c:v>10.306235835798256</c:v>
                </c:pt>
                <c:pt idx="5">
                  <c:v>8.6500243500555136</c:v>
                </c:pt>
                <c:pt idx="6">
                  <c:v>16.47449410443285</c:v>
                </c:pt>
                <c:pt idx="7">
                  <c:v>21.193932455667426</c:v>
                </c:pt>
                <c:pt idx="8">
                  <c:v>33.111505506835883</c:v>
                </c:pt>
                <c:pt idx="9">
                  <c:v>55.848534110503444</c:v>
                </c:pt>
                <c:pt idx="10">
                  <c:v>90.875002710320786</c:v>
                </c:pt>
                <c:pt idx="11">
                  <c:v>134.07535391667</c:v>
                </c:pt>
                <c:pt idx="12">
                  <c:v>207.20513016176957</c:v>
                </c:pt>
                <c:pt idx="13">
                  <c:v>296.38548545546558</c:v>
                </c:pt>
                <c:pt idx="14">
                  <c:v>379.10851965981033</c:v>
                </c:pt>
                <c:pt idx="15">
                  <c:v>539.49526691048038</c:v>
                </c:pt>
              </c:numCache>
            </c:numRef>
          </c:val>
          <c:smooth val="0"/>
          <c:extLst>
            <c:ext xmlns:c16="http://schemas.microsoft.com/office/drawing/2014/chart" uri="{C3380CC4-5D6E-409C-BE32-E72D297353CC}">
              <c16:uniqueId val="{00000003-E579-4980-AA12-B9415AF84C59}"/>
            </c:ext>
          </c:extLst>
        </c:ser>
        <c:ser>
          <c:idx val="4"/>
          <c:order val="4"/>
          <c:tx>
            <c:strRef>
              <c:f>'naar leeftijd'!$I$32:$K$32</c:f>
              <c:strCache>
                <c:ptCount val="1"/>
                <c:pt idx="0">
                  <c:v>Mannen - behandelbaar</c:v>
                </c:pt>
              </c:strCache>
            </c:strRef>
          </c:tx>
          <c:spPr>
            <a:ln w="28575" cap="rnd">
              <a:solidFill>
                <a:schemeClr val="accent2"/>
              </a:solidFill>
              <a:prstDash val="dash"/>
              <a:round/>
            </a:ln>
            <a:effectLst/>
          </c:spPr>
          <c:marker>
            <c:symbol val="none"/>
          </c:marker>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leeftijd'!$I$34:$I$49</c:f>
              <c:numCache>
                <c:formatCode>0.00</c:formatCode>
                <c:ptCount val="16"/>
                <c:pt idx="0">
                  <c:v>285.14336765673494</c:v>
                </c:pt>
                <c:pt idx="1">
                  <c:v>4.376915036917624</c:v>
                </c:pt>
                <c:pt idx="2">
                  <c:v>1.4288682354027358</c:v>
                </c:pt>
                <c:pt idx="3">
                  <c:v>2.3181440653113725</c:v>
                </c:pt>
                <c:pt idx="4">
                  <c:v>2.7970304867212734</c:v>
                </c:pt>
                <c:pt idx="5">
                  <c:v>4.2756157092500295</c:v>
                </c:pt>
                <c:pt idx="6">
                  <c:v>3.251673563996849</c:v>
                </c:pt>
                <c:pt idx="7">
                  <c:v>8.2121772083944808</c:v>
                </c:pt>
                <c:pt idx="8">
                  <c:v>12.31496577546217</c:v>
                </c:pt>
                <c:pt idx="9">
                  <c:v>20.317543589413361</c:v>
                </c:pt>
                <c:pt idx="10">
                  <c:v>41.342309092420955</c:v>
                </c:pt>
                <c:pt idx="11">
                  <c:v>68.61402149523785</c:v>
                </c:pt>
                <c:pt idx="12">
                  <c:v>125.26169742761229</c:v>
                </c:pt>
                <c:pt idx="13">
                  <c:v>201.00869169337406</c:v>
                </c:pt>
                <c:pt idx="14">
                  <c:v>340.62071445561753</c:v>
                </c:pt>
                <c:pt idx="15">
                  <c:v>597.05124190537481</c:v>
                </c:pt>
              </c:numCache>
            </c:numRef>
          </c:val>
          <c:smooth val="0"/>
          <c:extLst>
            <c:ext xmlns:c16="http://schemas.microsoft.com/office/drawing/2014/chart" uri="{C3380CC4-5D6E-409C-BE32-E72D297353CC}">
              <c16:uniqueId val="{00000004-E579-4980-AA12-B9415AF84C59}"/>
            </c:ext>
          </c:extLst>
        </c:ser>
        <c:ser>
          <c:idx val="5"/>
          <c:order val="5"/>
          <c:tx>
            <c:strRef>
              <c:f>'naar leeftijd'!$I$61:$K$61</c:f>
              <c:strCache>
                <c:ptCount val="1"/>
                <c:pt idx="0">
                  <c:v>Vrouwen - behandelbaar</c:v>
                </c:pt>
              </c:strCache>
            </c:strRef>
          </c:tx>
          <c:spPr>
            <a:ln w="28575" cap="rnd" cmpd="dbl">
              <a:solidFill>
                <a:schemeClr val="accent2"/>
              </a:solidFill>
              <a:prstDash val="dash"/>
              <a:round/>
            </a:ln>
            <a:effectLst/>
          </c:spPr>
          <c:marker>
            <c:symbol val="none"/>
          </c:marker>
          <c:cat>
            <c:strRef>
              <c:f>'naar leeftijd'!$A$34:$A$49</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leeftijd'!$I$63:$I$78</c:f>
              <c:numCache>
                <c:formatCode>0.00</c:formatCode>
                <c:ptCount val="16"/>
                <c:pt idx="0">
                  <c:v>245.99587737358803</c:v>
                </c:pt>
                <c:pt idx="1">
                  <c:v>3.1565387350847538</c:v>
                </c:pt>
                <c:pt idx="2">
                  <c:v>0.94430439456153636</c:v>
                </c:pt>
                <c:pt idx="3">
                  <c:v>1.2144289610925507</c:v>
                </c:pt>
                <c:pt idx="4">
                  <c:v>2.1421154176406971</c:v>
                </c:pt>
                <c:pt idx="5">
                  <c:v>2.6443203017086376</c:v>
                </c:pt>
                <c:pt idx="6">
                  <c:v>5.3040169390078562</c:v>
                </c:pt>
                <c:pt idx="7">
                  <c:v>9.100511243977083</c:v>
                </c:pt>
                <c:pt idx="8">
                  <c:v>19.339979918479191</c:v>
                </c:pt>
                <c:pt idx="9">
                  <c:v>25.84552113713918</c:v>
                </c:pt>
                <c:pt idx="10">
                  <c:v>50.885428483487388</c:v>
                </c:pt>
                <c:pt idx="11">
                  <c:v>68.499001568500532</c:v>
                </c:pt>
                <c:pt idx="12">
                  <c:v>105.61123832630845</c:v>
                </c:pt>
                <c:pt idx="13">
                  <c:v>160.66475522588092</c:v>
                </c:pt>
                <c:pt idx="14">
                  <c:v>233.47785362156904</c:v>
                </c:pt>
                <c:pt idx="15">
                  <c:v>401.1034021660551</c:v>
                </c:pt>
              </c:numCache>
            </c:numRef>
          </c:val>
          <c:smooth val="0"/>
          <c:extLst>
            <c:ext xmlns:c16="http://schemas.microsoft.com/office/drawing/2014/chart" uri="{C3380CC4-5D6E-409C-BE32-E72D297353CC}">
              <c16:uniqueId val="{00000005-E579-4980-AA12-B9415AF84C59}"/>
            </c:ext>
          </c:extLst>
        </c:ser>
        <c:dLbls>
          <c:showLegendKey val="0"/>
          <c:showVal val="0"/>
          <c:showCatName val="0"/>
          <c:showSerName val="0"/>
          <c:showPercent val="0"/>
          <c:showBubbleSize val="0"/>
        </c:dLbls>
        <c:smooth val="0"/>
        <c:axId val="289036160"/>
        <c:axId val="289036552"/>
      </c:lineChart>
      <c:catAx>
        <c:axId val="28903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9036552"/>
        <c:crossesAt val="0.1"/>
        <c:auto val="1"/>
        <c:lblAlgn val="ctr"/>
        <c:lblOffset val="100"/>
        <c:noMultiLvlLbl val="0"/>
      </c:catAx>
      <c:valAx>
        <c:axId val="289036552"/>
        <c:scaling>
          <c:logBase val="10"/>
          <c:orientation val="minMax"/>
          <c:max val="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nl-BE" sz="1100" b="1" baseline="0"/>
                  <a:t>Aantal overlijdens per 100.000 inw. </a:t>
                </a:r>
                <a:br>
                  <a:rPr lang="nl-BE" sz="1100" b="1" baseline="0"/>
                </a:br>
                <a:r>
                  <a:rPr lang="nl-BE" sz="1100" b="1" baseline="0">
                    <a:solidFill>
                      <a:schemeClr val="accent1"/>
                    </a:solidFill>
                  </a:rPr>
                  <a:t>(log-schaal)</a:t>
                </a:r>
                <a:endParaRPr lang="nl-BE" sz="1100" b="1">
                  <a:solidFill>
                    <a:schemeClr val="accent1"/>
                  </a:solidFill>
                </a:endParaRPr>
              </a:p>
            </c:rich>
          </c:tx>
          <c:layout>
            <c:manualLayout>
              <c:xMode val="edge"/>
              <c:yMode val="edge"/>
              <c:x val="7.5499024160441486E-3"/>
              <c:y val="0.18825374550958193"/>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nl-BE"/>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9036160"/>
        <c:crosses val="autoZero"/>
        <c:crossBetween val="between"/>
      </c:valAx>
      <c:spPr>
        <a:noFill/>
        <a:ln>
          <a:noFill/>
        </a:ln>
        <a:effectLst/>
      </c:spPr>
    </c:plotArea>
    <c:legend>
      <c:legendPos val="r"/>
      <c:layout>
        <c:manualLayout>
          <c:xMode val="edge"/>
          <c:yMode val="edge"/>
          <c:x val="0.63652778496680118"/>
          <c:y val="0.50541834077679026"/>
          <c:w val="0.31138547369587127"/>
          <c:h val="0.32132311408483683"/>
        </c:manualLayout>
      </c:layout>
      <c:overlay val="0"/>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Mogelijk</a:t>
            </a:r>
            <a:r>
              <a:rPr lang="nl-BE" baseline="0"/>
              <a:t> </a:t>
            </a:r>
            <a:r>
              <a:rPr lang="nl-BE"/>
              <a:t>vermijdbare </a:t>
            </a:r>
            <a:r>
              <a:rPr lang="nl-BE" baseline="0"/>
              <a:t>overlijdens</a:t>
            </a:r>
            <a:endParaRPr lang="nl-BE"/>
          </a:p>
        </c:rich>
      </c:tx>
      <c:layout>
        <c:manualLayout>
          <c:xMode val="edge"/>
          <c:yMode val="edge"/>
          <c:x val="0.21824999999999997"/>
          <c:y val="1.3888888888888888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215405217204992"/>
          <c:y val="0.10364145658263306"/>
          <c:w val="0.64535290231578191"/>
          <c:h val="0.8121073101156473"/>
        </c:manualLayout>
      </c:layout>
      <c:lineChart>
        <c:grouping val="standard"/>
        <c:varyColors val="0"/>
        <c:ser>
          <c:idx val="0"/>
          <c:order val="0"/>
          <c:tx>
            <c:strRef>
              <c:f>'evolutie ASR-E'!$A$4</c:f>
              <c:strCache>
                <c:ptCount val="1"/>
                <c:pt idx="0">
                  <c:v>Mannen</c:v>
                </c:pt>
              </c:strCache>
            </c:strRef>
          </c:tx>
          <c:spPr>
            <a:ln w="28575" cap="rnd">
              <a:solidFill>
                <a:schemeClr val="accent1"/>
              </a:solidFill>
              <a:round/>
            </a:ln>
            <a:effectLst/>
          </c:spPr>
          <c:marker>
            <c:symbol val="none"/>
          </c:marker>
          <c:cat>
            <c:numRef>
              <c:f>'evolutie ASR-E'!$C$3:$H$3</c:f>
              <c:numCache>
                <c:formatCode>General</c:formatCode>
                <c:ptCount val="6"/>
                <c:pt idx="0">
                  <c:v>2011</c:v>
                </c:pt>
                <c:pt idx="1">
                  <c:v>2012</c:v>
                </c:pt>
                <c:pt idx="2">
                  <c:v>2013</c:v>
                </c:pt>
                <c:pt idx="3">
                  <c:v>2014</c:v>
                </c:pt>
                <c:pt idx="4">
                  <c:v>2015</c:v>
                </c:pt>
                <c:pt idx="5">
                  <c:v>2016</c:v>
                </c:pt>
              </c:numCache>
            </c:numRef>
          </c:cat>
          <c:val>
            <c:numRef>
              <c:f>'evolutie ASR-E'!$C$5:$H$5</c:f>
              <c:numCache>
                <c:formatCode>0.00</c:formatCode>
                <c:ptCount val="6"/>
                <c:pt idx="0">
                  <c:v>287.28417309906604</c:v>
                </c:pt>
                <c:pt idx="1">
                  <c:v>284.44110533911993</c:v>
                </c:pt>
                <c:pt idx="2">
                  <c:v>283.644566426903</c:v>
                </c:pt>
                <c:pt idx="3">
                  <c:v>266.51594335086457</c:v>
                </c:pt>
                <c:pt idx="4">
                  <c:v>263.14919728804824</c:v>
                </c:pt>
                <c:pt idx="5">
                  <c:v>257.36911684332466</c:v>
                </c:pt>
              </c:numCache>
            </c:numRef>
          </c:val>
          <c:smooth val="0"/>
          <c:extLst>
            <c:ext xmlns:c16="http://schemas.microsoft.com/office/drawing/2014/chart" uri="{C3380CC4-5D6E-409C-BE32-E72D297353CC}">
              <c16:uniqueId val="{00000000-753E-42DC-B3AE-BD60B4D8BC08}"/>
            </c:ext>
          </c:extLst>
        </c:ser>
        <c:ser>
          <c:idx val="2"/>
          <c:order val="1"/>
          <c:tx>
            <c:strRef>
              <c:f>'evolutie ASR-E'!$A$6:$B$6</c:f>
              <c:strCache>
                <c:ptCount val="2"/>
                <c:pt idx="0">
                  <c:v>Mannen</c:v>
                </c:pt>
                <c:pt idx="1">
                  <c:v>te voorkomen</c:v>
                </c:pt>
              </c:strCache>
            </c:strRef>
          </c:tx>
          <c:spPr>
            <a:ln w="28575" cap="rnd">
              <a:solidFill>
                <a:schemeClr val="accent3"/>
              </a:solidFill>
              <a:prstDash val="lgDash"/>
              <a:round/>
            </a:ln>
            <a:effectLst/>
          </c:spPr>
          <c:marker>
            <c:symbol val="none"/>
          </c:marker>
          <c:cat>
            <c:numRef>
              <c:f>'evolutie ASR-E'!$C$3:$H$3</c:f>
              <c:numCache>
                <c:formatCode>General</c:formatCode>
                <c:ptCount val="6"/>
                <c:pt idx="0">
                  <c:v>2011</c:v>
                </c:pt>
                <c:pt idx="1">
                  <c:v>2012</c:v>
                </c:pt>
                <c:pt idx="2">
                  <c:v>2013</c:v>
                </c:pt>
                <c:pt idx="3">
                  <c:v>2014</c:v>
                </c:pt>
                <c:pt idx="4">
                  <c:v>2015</c:v>
                </c:pt>
                <c:pt idx="5">
                  <c:v>2016</c:v>
                </c:pt>
              </c:numCache>
            </c:numRef>
          </c:cat>
          <c:val>
            <c:numRef>
              <c:f>'evolutie ASR-E'!$C$6:$H$6</c:f>
              <c:numCache>
                <c:formatCode>0.00</c:formatCode>
                <c:ptCount val="6"/>
                <c:pt idx="0">
                  <c:v>243.68945170835065</c:v>
                </c:pt>
                <c:pt idx="1">
                  <c:v>241.87849259209531</c:v>
                </c:pt>
                <c:pt idx="2">
                  <c:v>240.01498124291348</c:v>
                </c:pt>
                <c:pt idx="3">
                  <c:v>227.48233615826396</c:v>
                </c:pt>
                <c:pt idx="4">
                  <c:v>231.9189735215252</c:v>
                </c:pt>
                <c:pt idx="5">
                  <c:v>224.54691600759298</c:v>
                </c:pt>
              </c:numCache>
            </c:numRef>
          </c:val>
          <c:smooth val="0"/>
          <c:extLst>
            <c:ext xmlns:c16="http://schemas.microsoft.com/office/drawing/2014/chart" uri="{C3380CC4-5D6E-409C-BE32-E72D297353CC}">
              <c16:uniqueId val="{00000001-753E-42DC-B3AE-BD60B4D8BC08}"/>
            </c:ext>
          </c:extLst>
        </c:ser>
        <c:ser>
          <c:idx val="1"/>
          <c:order val="2"/>
          <c:tx>
            <c:strRef>
              <c:f>'evolutie ASR-E'!$A$15</c:f>
              <c:strCache>
                <c:ptCount val="1"/>
                <c:pt idx="0">
                  <c:v>Vrouwen</c:v>
                </c:pt>
              </c:strCache>
            </c:strRef>
          </c:tx>
          <c:spPr>
            <a:ln w="28575" cap="rnd" cmpd="dbl">
              <a:solidFill>
                <a:schemeClr val="tx2"/>
              </a:solidFill>
              <a:round/>
            </a:ln>
            <a:effectLst/>
          </c:spPr>
          <c:marker>
            <c:symbol val="none"/>
          </c:marker>
          <c:cat>
            <c:numRef>
              <c:f>'evolutie ASR-E'!$C$3:$H$3</c:f>
              <c:numCache>
                <c:formatCode>General</c:formatCode>
                <c:ptCount val="6"/>
                <c:pt idx="0">
                  <c:v>2011</c:v>
                </c:pt>
                <c:pt idx="1">
                  <c:v>2012</c:v>
                </c:pt>
                <c:pt idx="2">
                  <c:v>2013</c:v>
                </c:pt>
                <c:pt idx="3">
                  <c:v>2014</c:v>
                </c:pt>
                <c:pt idx="4">
                  <c:v>2015</c:v>
                </c:pt>
                <c:pt idx="5">
                  <c:v>2016</c:v>
                </c:pt>
              </c:numCache>
            </c:numRef>
          </c:cat>
          <c:val>
            <c:numRef>
              <c:f>'evolutie ASR-E'!$C$16:$H$16</c:f>
              <c:numCache>
                <c:formatCode>0.00</c:formatCode>
                <c:ptCount val="6"/>
                <c:pt idx="0">
                  <c:v>158.69999999999999</c:v>
                </c:pt>
                <c:pt idx="1">
                  <c:v>157.34</c:v>
                </c:pt>
                <c:pt idx="2">
                  <c:v>156.71</c:v>
                </c:pt>
                <c:pt idx="3">
                  <c:v>145.91</c:v>
                </c:pt>
                <c:pt idx="4">
                  <c:v>147.6</c:v>
                </c:pt>
                <c:pt idx="5">
                  <c:v>144.78986509604246</c:v>
                </c:pt>
              </c:numCache>
            </c:numRef>
          </c:val>
          <c:smooth val="0"/>
          <c:extLst>
            <c:ext xmlns:c16="http://schemas.microsoft.com/office/drawing/2014/chart" uri="{C3380CC4-5D6E-409C-BE32-E72D297353CC}">
              <c16:uniqueId val="{00000002-753E-42DC-B3AE-BD60B4D8BC08}"/>
            </c:ext>
          </c:extLst>
        </c:ser>
        <c:ser>
          <c:idx val="3"/>
          <c:order val="3"/>
          <c:tx>
            <c:strRef>
              <c:f>'evolutie ASR-E'!$A$17:$B$17</c:f>
              <c:strCache>
                <c:ptCount val="2"/>
                <c:pt idx="0">
                  <c:v>Vrouwen</c:v>
                </c:pt>
                <c:pt idx="1">
                  <c:v>te voorkomen</c:v>
                </c:pt>
              </c:strCache>
            </c:strRef>
          </c:tx>
          <c:spPr>
            <a:ln w="28575" cap="rnd" cmpd="dbl">
              <a:solidFill>
                <a:schemeClr val="accent3"/>
              </a:solidFill>
              <a:prstDash val="lgDash"/>
              <a:round/>
            </a:ln>
            <a:effectLst/>
          </c:spPr>
          <c:marker>
            <c:symbol val="none"/>
          </c:marker>
          <c:cat>
            <c:numRef>
              <c:f>'evolutie ASR-E'!$C$3:$H$3</c:f>
              <c:numCache>
                <c:formatCode>General</c:formatCode>
                <c:ptCount val="6"/>
                <c:pt idx="0">
                  <c:v>2011</c:v>
                </c:pt>
                <c:pt idx="1">
                  <c:v>2012</c:v>
                </c:pt>
                <c:pt idx="2">
                  <c:v>2013</c:v>
                </c:pt>
                <c:pt idx="3">
                  <c:v>2014</c:v>
                </c:pt>
                <c:pt idx="4">
                  <c:v>2015</c:v>
                </c:pt>
                <c:pt idx="5">
                  <c:v>2016</c:v>
                </c:pt>
              </c:numCache>
            </c:numRef>
          </c:cat>
          <c:val>
            <c:numRef>
              <c:f>'evolutie ASR-E'!$C$17:$H$17</c:f>
              <c:numCache>
                <c:formatCode>0.00</c:formatCode>
                <c:ptCount val="6"/>
                <c:pt idx="0">
                  <c:v>131.88999999999999</c:v>
                </c:pt>
                <c:pt idx="1">
                  <c:v>128.35</c:v>
                </c:pt>
                <c:pt idx="2">
                  <c:v>129.44</c:v>
                </c:pt>
                <c:pt idx="3">
                  <c:v>122.38</c:v>
                </c:pt>
                <c:pt idx="4">
                  <c:v>126.50498435472615</c:v>
                </c:pt>
                <c:pt idx="5">
                  <c:v>124.59779871504435</c:v>
                </c:pt>
              </c:numCache>
            </c:numRef>
          </c:val>
          <c:smooth val="0"/>
          <c:extLst>
            <c:ext xmlns:c16="http://schemas.microsoft.com/office/drawing/2014/chart" uri="{C3380CC4-5D6E-409C-BE32-E72D297353CC}">
              <c16:uniqueId val="{00000003-753E-42DC-B3AE-BD60B4D8BC08}"/>
            </c:ext>
          </c:extLst>
        </c:ser>
        <c:ser>
          <c:idx val="4"/>
          <c:order val="4"/>
          <c:tx>
            <c:strRef>
              <c:f>'evolutie ASR-E'!$A$7:$B$7</c:f>
              <c:strCache>
                <c:ptCount val="2"/>
                <c:pt idx="0">
                  <c:v>Mannen</c:v>
                </c:pt>
                <c:pt idx="1">
                  <c:v>behandelbaar</c:v>
                </c:pt>
              </c:strCache>
            </c:strRef>
          </c:tx>
          <c:spPr>
            <a:ln w="28575" cap="rnd">
              <a:solidFill>
                <a:schemeClr val="accent4"/>
              </a:solidFill>
              <a:prstDash val="dash"/>
              <a:round/>
            </a:ln>
            <a:effectLst/>
          </c:spPr>
          <c:marker>
            <c:symbol val="none"/>
          </c:marker>
          <c:cat>
            <c:numRef>
              <c:f>'evolutie ASR-E'!$C$3:$H$3</c:f>
              <c:numCache>
                <c:formatCode>General</c:formatCode>
                <c:ptCount val="6"/>
                <c:pt idx="0">
                  <c:v>2011</c:v>
                </c:pt>
                <c:pt idx="1">
                  <c:v>2012</c:v>
                </c:pt>
                <c:pt idx="2">
                  <c:v>2013</c:v>
                </c:pt>
                <c:pt idx="3">
                  <c:v>2014</c:v>
                </c:pt>
                <c:pt idx="4">
                  <c:v>2015</c:v>
                </c:pt>
                <c:pt idx="5">
                  <c:v>2016</c:v>
                </c:pt>
              </c:numCache>
            </c:numRef>
          </c:cat>
          <c:val>
            <c:numRef>
              <c:f>'evolutie ASR-E'!$C$7:$H$7</c:f>
              <c:numCache>
                <c:formatCode>0.00</c:formatCode>
                <c:ptCount val="6"/>
                <c:pt idx="0">
                  <c:v>98.669796791316188</c:v>
                </c:pt>
                <c:pt idx="1">
                  <c:v>94.910919204114478</c:v>
                </c:pt>
                <c:pt idx="2">
                  <c:v>96.509266264026238</c:v>
                </c:pt>
                <c:pt idx="3">
                  <c:v>86.551781163705314</c:v>
                </c:pt>
                <c:pt idx="4">
                  <c:v>86.471427735463521</c:v>
                </c:pt>
                <c:pt idx="5">
                  <c:v>82.387659466098967</c:v>
                </c:pt>
              </c:numCache>
            </c:numRef>
          </c:val>
          <c:smooth val="0"/>
          <c:extLst>
            <c:ext xmlns:c16="http://schemas.microsoft.com/office/drawing/2014/chart" uri="{C3380CC4-5D6E-409C-BE32-E72D297353CC}">
              <c16:uniqueId val="{00000004-753E-42DC-B3AE-BD60B4D8BC08}"/>
            </c:ext>
          </c:extLst>
        </c:ser>
        <c:ser>
          <c:idx val="5"/>
          <c:order val="5"/>
          <c:tx>
            <c:strRef>
              <c:f>'evolutie ASR-E'!$A$18:$B$18</c:f>
              <c:strCache>
                <c:ptCount val="2"/>
                <c:pt idx="0">
                  <c:v>Vrouwen</c:v>
                </c:pt>
                <c:pt idx="1">
                  <c:v>behandelbaar</c:v>
                </c:pt>
              </c:strCache>
            </c:strRef>
          </c:tx>
          <c:spPr>
            <a:ln w="28575" cap="rnd" cmpd="dbl">
              <a:solidFill>
                <a:schemeClr val="accent4"/>
              </a:solidFill>
              <a:prstDash val="dash"/>
              <a:round/>
            </a:ln>
            <a:effectLst/>
          </c:spPr>
          <c:marker>
            <c:symbol val="none"/>
          </c:marker>
          <c:cat>
            <c:numRef>
              <c:f>'evolutie ASR-E'!$C$3:$H$3</c:f>
              <c:numCache>
                <c:formatCode>General</c:formatCode>
                <c:ptCount val="6"/>
                <c:pt idx="0">
                  <c:v>2011</c:v>
                </c:pt>
                <c:pt idx="1">
                  <c:v>2012</c:v>
                </c:pt>
                <c:pt idx="2">
                  <c:v>2013</c:v>
                </c:pt>
                <c:pt idx="3">
                  <c:v>2014</c:v>
                </c:pt>
                <c:pt idx="4">
                  <c:v>2015</c:v>
                </c:pt>
                <c:pt idx="5">
                  <c:v>2016</c:v>
                </c:pt>
              </c:numCache>
            </c:numRef>
          </c:cat>
          <c:val>
            <c:numRef>
              <c:f>'evolutie ASR-E'!$C$18:$H$18</c:f>
              <c:numCache>
                <c:formatCode>0.00</c:formatCode>
                <c:ptCount val="6"/>
                <c:pt idx="0">
                  <c:v>78.06</c:v>
                </c:pt>
                <c:pt idx="1">
                  <c:v>76.709999999999994</c:v>
                </c:pt>
                <c:pt idx="2">
                  <c:v>76.13</c:v>
                </c:pt>
                <c:pt idx="3">
                  <c:v>68.3</c:v>
                </c:pt>
                <c:pt idx="4">
                  <c:v>66.739999999999995</c:v>
                </c:pt>
                <c:pt idx="5">
                  <c:v>63.500892815367266</c:v>
                </c:pt>
              </c:numCache>
            </c:numRef>
          </c:val>
          <c:smooth val="0"/>
          <c:extLst>
            <c:ext xmlns:c16="http://schemas.microsoft.com/office/drawing/2014/chart" uri="{C3380CC4-5D6E-409C-BE32-E72D297353CC}">
              <c16:uniqueId val="{00000005-753E-42DC-B3AE-BD60B4D8BC08}"/>
            </c:ext>
          </c:extLst>
        </c:ser>
        <c:dLbls>
          <c:showLegendKey val="0"/>
          <c:showVal val="0"/>
          <c:showCatName val="0"/>
          <c:showSerName val="0"/>
          <c:showPercent val="0"/>
          <c:showBubbleSize val="0"/>
        </c:dLbls>
        <c:smooth val="0"/>
        <c:axId val="289037336"/>
        <c:axId val="289037728"/>
      </c:lineChart>
      <c:catAx>
        <c:axId val="289037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037728"/>
        <c:crosses val="autoZero"/>
        <c:auto val="1"/>
        <c:lblAlgn val="ctr"/>
        <c:lblOffset val="100"/>
        <c:noMultiLvlLbl val="0"/>
      </c:catAx>
      <c:valAx>
        <c:axId val="289037728"/>
        <c:scaling>
          <c:orientation val="minMax"/>
          <c:max val="34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Gestandaardiseerd</a:t>
                </a:r>
                <a:r>
                  <a:rPr lang="nl-BE" baseline="0"/>
                  <a:t> aantal </a:t>
                </a:r>
              </a:p>
              <a:p>
                <a:pPr>
                  <a:defRPr/>
                </a:pPr>
                <a:r>
                  <a:rPr lang="nl-BE" baseline="0"/>
                  <a:t>overlijdens (ASR- E)</a:t>
                </a:r>
                <a:endParaRPr lang="nl-BE"/>
              </a:p>
            </c:rich>
          </c:tx>
          <c:layout>
            <c:manualLayout>
              <c:xMode val="edge"/>
              <c:yMode val="edge"/>
              <c:x val="7.5394711428327594E-3"/>
              <c:y val="0.3115031209334127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037336"/>
        <c:crosses val="autoZero"/>
        <c:crossBetween val="between"/>
        <c:majorUnit val="40"/>
      </c:valAx>
      <c:spPr>
        <a:noFill/>
        <a:ln>
          <a:noFill/>
        </a:ln>
        <a:effectLst/>
      </c:spPr>
    </c:plotArea>
    <c:legend>
      <c:legendPos val="r"/>
      <c:layout>
        <c:manualLayout>
          <c:xMode val="edge"/>
          <c:yMode val="edge"/>
          <c:x val="0.75038470191226092"/>
          <c:y val="0.14062330443988619"/>
          <c:w val="0.24740591354652097"/>
          <c:h val="0.7326421697287838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Mannen</a:t>
            </a:r>
          </a:p>
        </c:rich>
      </c:tx>
      <c:layout>
        <c:manualLayout>
          <c:xMode val="edge"/>
          <c:yMode val="edge"/>
          <c:x val="0.62782724497695552"/>
          <c:y val="1.388885212877802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215405217204992"/>
          <c:y val="4.0149393090569564E-2"/>
          <c:w val="0.64535290231578191"/>
          <c:h val="0.87559937360771078"/>
        </c:manualLayout>
      </c:layout>
      <c:barChart>
        <c:barDir val="col"/>
        <c:grouping val="stacked"/>
        <c:varyColors val="0"/>
        <c:ser>
          <c:idx val="1"/>
          <c:order val="3"/>
          <c:tx>
            <c:strRef>
              <c:f>'evolutie ASR-E'!$B$8</c:f>
              <c:strCache>
                <c:ptCount val="1"/>
                <c:pt idx="0">
                  <c:v>Nieuwvormingen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ASR-E'!$C$8:$H$8</c:f>
              <c:numCache>
                <c:formatCode>0.00</c:formatCode>
                <c:ptCount val="6"/>
                <c:pt idx="0">
                  <c:v>107.57192373362008</c:v>
                </c:pt>
                <c:pt idx="1">
                  <c:v>101.93357870635694</c:v>
                </c:pt>
                <c:pt idx="2">
                  <c:v>101.45023815409115</c:v>
                </c:pt>
                <c:pt idx="3">
                  <c:v>100.71987191129182</c:v>
                </c:pt>
                <c:pt idx="4">
                  <c:v>95.6754533623551</c:v>
                </c:pt>
                <c:pt idx="5">
                  <c:v>91.121641790982991</c:v>
                </c:pt>
              </c:numCache>
            </c:numRef>
          </c:val>
          <c:extLst>
            <c:ext xmlns:c16="http://schemas.microsoft.com/office/drawing/2014/chart" uri="{C3380CC4-5D6E-409C-BE32-E72D297353CC}">
              <c16:uniqueId val="{00000000-19C6-4DF7-9A21-3FB9CF89F7F4}"/>
            </c:ext>
          </c:extLst>
        </c:ser>
        <c:ser>
          <c:idx val="5"/>
          <c:order val="4"/>
          <c:tx>
            <c:strRef>
              <c:f>'evolutie ASR-E'!$B$10</c:f>
              <c:strCache>
                <c:ptCount val="1"/>
                <c:pt idx="0">
                  <c:v>Hart- en vaatziekten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ASR-E'!$C$10:$H$10</c:f>
              <c:numCache>
                <c:formatCode>0.00</c:formatCode>
                <c:ptCount val="6"/>
                <c:pt idx="0">
                  <c:v>56.176331910922258</c:v>
                </c:pt>
                <c:pt idx="1">
                  <c:v>52.091215938131455</c:v>
                </c:pt>
                <c:pt idx="2">
                  <c:v>51.926692324324833</c:v>
                </c:pt>
                <c:pt idx="3">
                  <c:v>47.121790947110149</c:v>
                </c:pt>
                <c:pt idx="4">
                  <c:v>49.531922324989537</c:v>
                </c:pt>
                <c:pt idx="5">
                  <c:v>47.114734218456462</c:v>
                </c:pt>
              </c:numCache>
            </c:numRef>
          </c:val>
          <c:extLst>
            <c:ext xmlns:c16="http://schemas.microsoft.com/office/drawing/2014/chart" uri="{C3380CC4-5D6E-409C-BE32-E72D297353CC}">
              <c16:uniqueId val="{00000001-19C6-4DF7-9A21-3FB9CF89F7F4}"/>
            </c:ext>
          </c:extLst>
        </c:ser>
        <c:ser>
          <c:idx val="7"/>
          <c:order val="5"/>
          <c:tx>
            <c:strRef>
              <c:f>'evolutie ASR-E'!$B$12</c:f>
              <c:strCache>
                <c:ptCount val="1"/>
                <c:pt idx="0">
                  <c:v>Ongevallen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ASR-E'!$C$12:$H$12</c:f>
              <c:numCache>
                <c:formatCode>0.00</c:formatCode>
                <c:ptCount val="6"/>
                <c:pt idx="0">
                  <c:v>40.396914206787741</c:v>
                </c:pt>
                <c:pt idx="1">
                  <c:v>44.169266254847251</c:v>
                </c:pt>
                <c:pt idx="2">
                  <c:v>42.47091636292361</c:v>
                </c:pt>
                <c:pt idx="3">
                  <c:v>40.116827750842582</c:v>
                </c:pt>
                <c:pt idx="4">
                  <c:v>39.814500018384649</c:v>
                </c:pt>
                <c:pt idx="5">
                  <c:v>38.831731351214891</c:v>
                </c:pt>
              </c:numCache>
            </c:numRef>
          </c:val>
          <c:extLst>
            <c:ext xmlns:c16="http://schemas.microsoft.com/office/drawing/2014/chart" uri="{C3380CC4-5D6E-409C-BE32-E72D297353CC}">
              <c16:uniqueId val="{00000002-19C6-4DF7-9A21-3FB9CF89F7F4}"/>
            </c:ext>
          </c:extLst>
        </c:ser>
        <c:ser>
          <c:idx val="8"/>
          <c:order val="6"/>
          <c:tx>
            <c:strRef>
              <c:f>'evolutie ASR-E'!$B$13</c:f>
              <c:strCache>
                <c:ptCount val="1"/>
                <c:pt idx="0">
                  <c:v>Intentionele verwondingen en verwondingen door derden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ASR-E'!$C$13:$H$13</c:f>
              <c:numCache>
                <c:formatCode>0.00</c:formatCode>
                <c:ptCount val="6"/>
                <c:pt idx="0">
                  <c:v>33.073399972039169</c:v>
                </c:pt>
                <c:pt idx="1">
                  <c:v>33.53808733763239</c:v>
                </c:pt>
                <c:pt idx="2">
                  <c:v>32.85930232441271</c:v>
                </c:pt>
                <c:pt idx="3">
                  <c:v>31.023534616897024</c:v>
                </c:pt>
                <c:pt idx="4">
                  <c:v>31.58</c:v>
                </c:pt>
                <c:pt idx="5">
                  <c:v>31.977200770857074</c:v>
                </c:pt>
              </c:numCache>
            </c:numRef>
          </c:val>
          <c:extLst>
            <c:ext xmlns:c16="http://schemas.microsoft.com/office/drawing/2014/chart" uri="{C3380CC4-5D6E-409C-BE32-E72D297353CC}">
              <c16:uniqueId val="{00000003-19C6-4DF7-9A21-3FB9CF89F7F4}"/>
            </c:ext>
          </c:extLst>
        </c:ser>
        <c:ser>
          <c:idx val="6"/>
          <c:order val="7"/>
          <c:tx>
            <c:strRef>
              <c:f>'evolutie ASR-E'!$B$11</c:f>
              <c:strCache>
                <c:ptCount val="1"/>
                <c:pt idx="0">
                  <c:v>Respiratoire aandoeningen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ASR-E'!$C$11:$H$11</c:f>
              <c:numCache>
                <c:formatCode>0.00</c:formatCode>
                <c:ptCount val="6"/>
                <c:pt idx="0">
                  <c:v>21.770036024839051</c:v>
                </c:pt>
                <c:pt idx="1">
                  <c:v>21.347586623284172</c:v>
                </c:pt>
                <c:pt idx="2">
                  <c:v>22.134589562971392</c:v>
                </c:pt>
                <c:pt idx="3">
                  <c:v>19.495991719252309</c:v>
                </c:pt>
                <c:pt idx="4">
                  <c:v>20.56</c:v>
                </c:pt>
                <c:pt idx="5">
                  <c:v>20.803355566332954</c:v>
                </c:pt>
              </c:numCache>
            </c:numRef>
          </c:val>
          <c:extLst>
            <c:ext xmlns:c16="http://schemas.microsoft.com/office/drawing/2014/chart" uri="{C3380CC4-5D6E-409C-BE32-E72D297353CC}">
              <c16:uniqueId val="{00000004-19C6-4DF7-9A21-3FB9CF89F7F4}"/>
            </c:ext>
          </c:extLst>
        </c:ser>
        <c:ser>
          <c:idx val="3"/>
          <c:order val="8"/>
          <c:tx>
            <c:strRef>
              <c:f>'evolutie ASR-E'!$B$9</c:f>
              <c:strCache>
                <c:ptCount val="1"/>
                <c:pt idx="0">
                  <c:v>Middelengebruik</c:v>
                </c:pt>
              </c:strCache>
            </c:strRef>
          </c:tx>
          <c:spPr>
            <a:solidFill>
              <a:srgbClr val="1A5B5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ASR-E'!$C$9:$H$9</c:f>
              <c:numCache>
                <c:formatCode>0.00</c:formatCode>
                <c:ptCount val="6"/>
                <c:pt idx="0">
                  <c:v>12.505487007908524</c:v>
                </c:pt>
                <c:pt idx="1">
                  <c:v>14.650270010791898</c:v>
                </c:pt>
                <c:pt idx="2">
                  <c:v>15.503940142350451</c:v>
                </c:pt>
                <c:pt idx="3">
                  <c:v>14.426825740202649</c:v>
                </c:pt>
                <c:pt idx="4">
                  <c:v>14.57</c:v>
                </c:pt>
                <c:pt idx="5">
                  <c:v>15.133811027881372</c:v>
                </c:pt>
              </c:numCache>
            </c:numRef>
          </c:val>
          <c:extLst>
            <c:ext xmlns:c16="http://schemas.microsoft.com/office/drawing/2014/chart" uri="{C3380CC4-5D6E-409C-BE32-E72D297353CC}">
              <c16:uniqueId val="{00000005-19C6-4DF7-9A21-3FB9CF89F7F4}"/>
            </c:ext>
          </c:extLst>
        </c:ser>
        <c:ser>
          <c:idx val="9"/>
          <c:order val="9"/>
          <c:tx>
            <c:strRef>
              <c:f>'evolutie ASR-E'!$B$14</c:f>
              <c:strCache>
                <c:ptCount val="1"/>
                <c:pt idx="0">
                  <c:v>andere oorzaken</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ASR-E'!$C$14:$H$14</c:f>
              <c:numCache>
                <c:formatCode>0.00</c:formatCode>
                <c:ptCount val="6"/>
                <c:pt idx="0">
                  <c:v>15.790080242949202</c:v>
                </c:pt>
                <c:pt idx="1">
                  <c:v>16.711100468075749</c:v>
                </c:pt>
                <c:pt idx="2">
                  <c:v>17.29888755582882</c:v>
                </c:pt>
                <c:pt idx="3">
                  <c:v>13.611100665268104</c:v>
                </c:pt>
                <c:pt idx="4">
                  <c:v>11.42</c:v>
                </c:pt>
                <c:pt idx="5">
                  <c:v>12.386642117598917</c:v>
                </c:pt>
              </c:numCache>
            </c:numRef>
          </c:val>
          <c:extLst>
            <c:ext xmlns:c16="http://schemas.microsoft.com/office/drawing/2014/chart" uri="{C3380CC4-5D6E-409C-BE32-E72D297353CC}">
              <c16:uniqueId val="{00000006-19C6-4DF7-9A21-3FB9CF89F7F4}"/>
            </c:ext>
          </c:extLst>
        </c:ser>
        <c:dLbls>
          <c:dLblPos val="ctr"/>
          <c:showLegendKey val="0"/>
          <c:showVal val="1"/>
          <c:showCatName val="0"/>
          <c:showSerName val="0"/>
          <c:showPercent val="0"/>
          <c:showBubbleSize val="0"/>
        </c:dLbls>
        <c:gapWidth val="50"/>
        <c:overlap val="100"/>
        <c:axId val="289038512"/>
        <c:axId val="289038904"/>
      </c:barChart>
      <c:lineChart>
        <c:grouping val="standard"/>
        <c:varyColors val="0"/>
        <c:ser>
          <c:idx val="0"/>
          <c:order val="0"/>
          <c:tx>
            <c:strRef>
              <c:f>'evolutie ASR-E'!$B$5</c:f>
              <c:strCache>
                <c:ptCount val="1"/>
                <c:pt idx="0">
                  <c:v>Alle vermijdbare oorzaken</c:v>
                </c:pt>
              </c:strCache>
            </c:strRef>
          </c:tx>
          <c:spPr>
            <a:ln w="34925" cap="rnd">
              <a:solidFill>
                <a:schemeClr val="accent1"/>
              </a:solidFill>
              <a:round/>
            </a:ln>
            <a:effectLst/>
          </c:spPr>
          <c:marker>
            <c:symbol val="none"/>
          </c:marker>
          <c:dLbls>
            <c:delete val="1"/>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ASR-E'!$C$5:$H$5</c:f>
              <c:numCache>
                <c:formatCode>0.00</c:formatCode>
                <c:ptCount val="6"/>
                <c:pt idx="0">
                  <c:v>287.28417309906604</c:v>
                </c:pt>
                <c:pt idx="1">
                  <c:v>284.44110533911993</c:v>
                </c:pt>
                <c:pt idx="2">
                  <c:v>283.644566426903</c:v>
                </c:pt>
                <c:pt idx="3">
                  <c:v>266.51594335086457</c:v>
                </c:pt>
                <c:pt idx="4">
                  <c:v>263.14919728804824</c:v>
                </c:pt>
                <c:pt idx="5">
                  <c:v>257.36911684332466</c:v>
                </c:pt>
              </c:numCache>
            </c:numRef>
          </c:val>
          <c:smooth val="0"/>
          <c:extLst>
            <c:ext xmlns:c16="http://schemas.microsoft.com/office/drawing/2014/chart" uri="{C3380CC4-5D6E-409C-BE32-E72D297353CC}">
              <c16:uniqueId val="{00000007-19C6-4DF7-9A21-3FB9CF89F7F4}"/>
            </c:ext>
          </c:extLst>
        </c:ser>
        <c:ser>
          <c:idx val="2"/>
          <c:order val="1"/>
          <c:tx>
            <c:strRef>
              <c:f>'evolutie ASR-E'!$B$6</c:f>
              <c:strCache>
                <c:ptCount val="1"/>
                <c:pt idx="0">
                  <c:v>te voorkomen</c:v>
                </c:pt>
              </c:strCache>
            </c:strRef>
          </c:tx>
          <c:spPr>
            <a:ln w="28575" cap="rnd">
              <a:solidFill>
                <a:schemeClr val="accent3"/>
              </a:solidFill>
              <a:prstDash val="lgDash"/>
              <a:round/>
            </a:ln>
            <a:effectLst/>
          </c:spPr>
          <c:marker>
            <c:symbol val="none"/>
          </c:marker>
          <c:dLbls>
            <c:delete val="1"/>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ASR-E'!$C$6:$H$6</c:f>
              <c:numCache>
                <c:formatCode>0.00</c:formatCode>
                <c:ptCount val="6"/>
                <c:pt idx="0">
                  <c:v>243.68945170835065</c:v>
                </c:pt>
                <c:pt idx="1">
                  <c:v>241.87849259209531</c:v>
                </c:pt>
                <c:pt idx="2">
                  <c:v>240.01498124291348</c:v>
                </c:pt>
                <c:pt idx="3">
                  <c:v>227.48233615826396</c:v>
                </c:pt>
                <c:pt idx="4">
                  <c:v>231.9189735215252</c:v>
                </c:pt>
                <c:pt idx="5">
                  <c:v>224.54691600759298</c:v>
                </c:pt>
              </c:numCache>
            </c:numRef>
          </c:val>
          <c:smooth val="0"/>
          <c:extLst>
            <c:ext xmlns:c16="http://schemas.microsoft.com/office/drawing/2014/chart" uri="{C3380CC4-5D6E-409C-BE32-E72D297353CC}">
              <c16:uniqueId val="{00000008-19C6-4DF7-9A21-3FB9CF89F7F4}"/>
            </c:ext>
          </c:extLst>
        </c:ser>
        <c:ser>
          <c:idx val="4"/>
          <c:order val="2"/>
          <c:tx>
            <c:strRef>
              <c:f>'evolutie ASR-E'!$B$7</c:f>
              <c:strCache>
                <c:ptCount val="1"/>
                <c:pt idx="0">
                  <c:v>behandelbaar</c:v>
                </c:pt>
              </c:strCache>
            </c:strRef>
          </c:tx>
          <c:spPr>
            <a:ln w="28575" cap="rnd">
              <a:solidFill>
                <a:schemeClr val="accent4"/>
              </a:solidFill>
              <a:prstDash val="dash"/>
              <a:round/>
            </a:ln>
            <a:effectLst/>
          </c:spPr>
          <c:marker>
            <c:symbol val="none"/>
          </c:marker>
          <c:dLbls>
            <c:delete val="1"/>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ASR-E'!$C$7:$H$7</c:f>
              <c:numCache>
                <c:formatCode>0.00</c:formatCode>
                <c:ptCount val="6"/>
                <c:pt idx="0">
                  <c:v>98.669796791316188</c:v>
                </c:pt>
                <c:pt idx="1">
                  <c:v>94.910919204114478</c:v>
                </c:pt>
                <c:pt idx="2">
                  <c:v>96.509266264026238</c:v>
                </c:pt>
                <c:pt idx="3">
                  <c:v>86.551781163705314</c:v>
                </c:pt>
                <c:pt idx="4">
                  <c:v>86.471427735463521</c:v>
                </c:pt>
                <c:pt idx="5">
                  <c:v>82.387659466098967</c:v>
                </c:pt>
              </c:numCache>
            </c:numRef>
          </c:val>
          <c:smooth val="0"/>
          <c:extLst>
            <c:ext xmlns:c16="http://schemas.microsoft.com/office/drawing/2014/chart" uri="{C3380CC4-5D6E-409C-BE32-E72D297353CC}">
              <c16:uniqueId val="{00000009-19C6-4DF7-9A21-3FB9CF89F7F4}"/>
            </c:ext>
          </c:extLst>
        </c:ser>
        <c:dLbls>
          <c:dLblPos val="ctr"/>
          <c:showLegendKey val="0"/>
          <c:showVal val="1"/>
          <c:showCatName val="0"/>
          <c:showSerName val="0"/>
          <c:showPercent val="0"/>
          <c:showBubbleSize val="0"/>
        </c:dLbls>
        <c:marker val="1"/>
        <c:smooth val="0"/>
        <c:axId val="289038512"/>
        <c:axId val="289038904"/>
      </c:lineChart>
      <c:catAx>
        <c:axId val="28903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038904"/>
        <c:crosses val="autoZero"/>
        <c:auto val="1"/>
        <c:lblAlgn val="ctr"/>
        <c:lblOffset val="100"/>
        <c:noMultiLvlLbl val="0"/>
      </c:catAx>
      <c:valAx>
        <c:axId val="289038904"/>
        <c:scaling>
          <c:orientation val="minMax"/>
          <c:max val="34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Gestandaardiseerd</a:t>
                </a:r>
                <a:r>
                  <a:rPr lang="nl-BE" baseline="0"/>
                  <a:t> aantal </a:t>
                </a:r>
              </a:p>
              <a:p>
                <a:pPr>
                  <a:defRPr/>
                </a:pPr>
                <a:r>
                  <a:rPr lang="nl-BE" baseline="0"/>
                  <a:t>overlijdens (ASR- E)</a:t>
                </a:r>
                <a:endParaRPr lang="nl-BE"/>
              </a:p>
            </c:rich>
          </c:tx>
          <c:layout>
            <c:manualLayout>
              <c:xMode val="edge"/>
              <c:yMode val="edge"/>
              <c:x val="4.4404154014624888E-3"/>
              <c:y val="0.2368065756486321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038512"/>
        <c:crosses val="autoZero"/>
        <c:crossBetween val="between"/>
        <c:majorUnit val="40"/>
      </c:valAx>
      <c:spPr>
        <a:noFill/>
        <a:ln>
          <a:noFill/>
        </a:ln>
        <a:effectLst/>
      </c:spPr>
    </c:plotArea>
    <c:legend>
      <c:legendPos val="r"/>
      <c:layout>
        <c:manualLayout>
          <c:xMode val="edge"/>
          <c:yMode val="edge"/>
          <c:x val="0.76263264086385529"/>
          <c:y val="4.3517795569671447E-2"/>
          <c:w val="0.23736735913614465"/>
          <c:h val="0.9442731423277972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Vrouwen</a:t>
            </a:r>
          </a:p>
        </c:rich>
      </c:tx>
      <c:layout>
        <c:manualLayout>
          <c:xMode val="edge"/>
          <c:yMode val="edge"/>
          <c:x val="0.6339403371827631"/>
          <c:y val="2.6843703360609336E-3"/>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215405217204992"/>
          <c:y val="4.0149393090569564E-2"/>
          <c:w val="0.64535290231578191"/>
          <c:h val="0.87559937360771078"/>
        </c:manualLayout>
      </c:layout>
      <c:barChart>
        <c:barDir val="col"/>
        <c:grouping val="stacked"/>
        <c:varyColors val="0"/>
        <c:ser>
          <c:idx val="1"/>
          <c:order val="3"/>
          <c:tx>
            <c:strRef>
              <c:f>'evolutie ASR-E'!$B$19</c:f>
              <c:strCache>
                <c:ptCount val="1"/>
                <c:pt idx="0">
                  <c:v>Nieuwvormingen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ASR-E'!$C$19:$H$19</c:f>
              <c:numCache>
                <c:formatCode>0.00</c:formatCode>
                <c:ptCount val="6"/>
                <c:pt idx="0">
                  <c:v>69.150000000000006</c:v>
                </c:pt>
                <c:pt idx="1">
                  <c:v>66.42</c:v>
                </c:pt>
                <c:pt idx="2">
                  <c:v>66.930000000000007</c:v>
                </c:pt>
                <c:pt idx="3">
                  <c:v>64.5</c:v>
                </c:pt>
                <c:pt idx="4">
                  <c:v>62.53</c:v>
                </c:pt>
                <c:pt idx="5">
                  <c:v>61.075895305792855</c:v>
                </c:pt>
              </c:numCache>
            </c:numRef>
          </c:val>
          <c:extLst>
            <c:ext xmlns:c16="http://schemas.microsoft.com/office/drawing/2014/chart" uri="{C3380CC4-5D6E-409C-BE32-E72D297353CC}">
              <c16:uniqueId val="{00000000-E2CB-4809-98BF-1BDEA33E799E}"/>
            </c:ext>
          </c:extLst>
        </c:ser>
        <c:ser>
          <c:idx val="5"/>
          <c:order val="4"/>
          <c:tx>
            <c:strRef>
              <c:f>'evolutie ASR-E'!$B$21</c:f>
              <c:strCache>
                <c:ptCount val="1"/>
                <c:pt idx="0">
                  <c:v>Hart- en vaatziekten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ASR-E'!$C$21:$H$21</c:f>
              <c:numCache>
                <c:formatCode>0.00</c:formatCode>
                <c:ptCount val="6"/>
                <c:pt idx="0">
                  <c:v>24.42</c:v>
                </c:pt>
                <c:pt idx="1">
                  <c:v>25.47</c:v>
                </c:pt>
                <c:pt idx="2">
                  <c:v>24.29</c:v>
                </c:pt>
                <c:pt idx="3">
                  <c:v>21.23</c:v>
                </c:pt>
                <c:pt idx="4">
                  <c:v>20.27</c:v>
                </c:pt>
                <c:pt idx="5">
                  <c:v>19.900493611793564</c:v>
                </c:pt>
              </c:numCache>
            </c:numRef>
          </c:val>
          <c:extLst>
            <c:ext xmlns:c16="http://schemas.microsoft.com/office/drawing/2014/chart" uri="{C3380CC4-5D6E-409C-BE32-E72D297353CC}">
              <c16:uniqueId val="{00000001-E2CB-4809-98BF-1BDEA33E799E}"/>
            </c:ext>
          </c:extLst>
        </c:ser>
        <c:ser>
          <c:idx val="7"/>
          <c:order val="5"/>
          <c:tx>
            <c:strRef>
              <c:f>'evolutie ASR-E'!$B$23</c:f>
              <c:strCache>
                <c:ptCount val="1"/>
                <c:pt idx="0">
                  <c:v>Ongevallen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ASR-E'!$C$23:$H$23</c:f>
              <c:numCache>
                <c:formatCode>0.00</c:formatCode>
                <c:ptCount val="6"/>
                <c:pt idx="0">
                  <c:v>24.18</c:v>
                </c:pt>
                <c:pt idx="1">
                  <c:v>24.24</c:v>
                </c:pt>
                <c:pt idx="2">
                  <c:v>23.52</c:v>
                </c:pt>
                <c:pt idx="3">
                  <c:v>22.18</c:v>
                </c:pt>
                <c:pt idx="4">
                  <c:v>24.15</c:v>
                </c:pt>
                <c:pt idx="5">
                  <c:v>23.236619225518876</c:v>
                </c:pt>
              </c:numCache>
            </c:numRef>
          </c:val>
          <c:extLst>
            <c:ext xmlns:c16="http://schemas.microsoft.com/office/drawing/2014/chart" uri="{C3380CC4-5D6E-409C-BE32-E72D297353CC}">
              <c16:uniqueId val="{00000002-E2CB-4809-98BF-1BDEA33E799E}"/>
            </c:ext>
          </c:extLst>
        </c:ser>
        <c:ser>
          <c:idx val="8"/>
          <c:order val="6"/>
          <c:tx>
            <c:strRef>
              <c:f>'evolutie ASR-E'!$B$24</c:f>
              <c:strCache>
                <c:ptCount val="1"/>
                <c:pt idx="0">
                  <c:v>Intentionele verwondingen en verwondingen door derden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ASR-E'!$C$24:$H$24</c:f>
              <c:numCache>
                <c:formatCode>0.00</c:formatCode>
                <c:ptCount val="6"/>
                <c:pt idx="0">
                  <c:v>14.2</c:v>
                </c:pt>
                <c:pt idx="1">
                  <c:v>13.28</c:v>
                </c:pt>
                <c:pt idx="2">
                  <c:v>13.96</c:v>
                </c:pt>
                <c:pt idx="3">
                  <c:v>13.62</c:v>
                </c:pt>
                <c:pt idx="4">
                  <c:v>13.77</c:v>
                </c:pt>
                <c:pt idx="5">
                  <c:v>13.437576236929845</c:v>
                </c:pt>
              </c:numCache>
            </c:numRef>
          </c:val>
          <c:extLst>
            <c:ext xmlns:c16="http://schemas.microsoft.com/office/drawing/2014/chart" uri="{C3380CC4-5D6E-409C-BE32-E72D297353CC}">
              <c16:uniqueId val="{00000003-E2CB-4809-98BF-1BDEA33E799E}"/>
            </c:ext>
          </c:extLst>
        </c:ser>
        <c:ser>
          <c:idx val="6"/>
          <c:order val="7"/>
          <c:tx>
            <c:strRef>
              <c:f>'evolutie ASR-E'!$B$22</c:f>
              <c:strCache>
                <c:ptCount val="1"/>
                <c:pt idx="0">
                  <c:v>Respiratoire aandoeningen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ASR-E'!$C$22:$H$22</c:f>
              <c:numCache>
                <c:formatCode>0.00</c:formatCode>
                <c:ptCount val="6"/>
                <c:pt idx="0">
                  <c:v>10.63</c:v>
                </c:pt>
                <c:pt idx="1">
                  <c:v>10.93</c:v>
                </c:pt>
                <c:pt idx="2">
                  <c:v>11.41</c:v>
                </c:pt>
                <c:pt idx="3">
                  <c:v>9.41</c:v>
                </c:pt>
                <c:pt idx="4">
                  <c:v>11.44</c:v>
                </c:pt>
                <c:pt idx="5">
                  <c:v>12.505203196127793</c:v>
                </c:pt>
              </c:numCache>
            </c:numRef>
          </c:val>
          <c:extLst>
            <c:ext xmlns:c16="http://schemas.microsoft.com/office/drawing/2014/chart" uri="{C3380CC4-5D6E-409C-BE32-E72D297353CC}">
              <c16:uniqueId val="{00000004-E2CB-4809-98BF-1BDEA33E799E}"/>
            </c:ext>
          </c:extLst>
        </c:ser>
        <c:ser>
          <c:idx val="3"/>
          <c:order val="8"/>
          <c:tx>
            <c:strRef>
              <c:f>'evolutie ASR-E'!$B$20</c:f>
              <c:strCache>
                <c:ptCount val="1"/>
                <c:pt idx="0">
                  <c:v>Middelengebruik</c:v>
                </c:pt>
              </c:strCache>
            </c:strRef>
          </c:tx>
          <c:spPr>
            <a:solidFill>
              <a:srgbClr val="1A5B5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ASR-E'!$C$20:$H$20</c:f>
              <c:numCache>
                <c:formatCode>0.00</c:formatCode>
                <c:ptCount val="6"/>
                <c:pt idx="0">
                  <c:v>5.98</c:v>
                </c:pt>
                <c:pt idx="1">
                  <c:v>6.05</c:v>
                </c:pt>
                <c:pt idx="2">
                  <c:v>5.66</c:v>
                </c:pt>
                <c:pt idx="3">
                  <c:v>6.07</c:v>
                </c:pt>
                <c:pt idx="4">
                  <c:v>6.02</c:v>
                </c:pt>
                <c:pt idx="5">
                  <c:v>6.9263337192789622</c:v>
                </c:pt>
              </c:numCache>
            </c:numRef>
          </c:val>
          <c:extLst>
            <c:ext xmlns:c16="http://schemas.microsoft.com/office/drawing/2014/chart" uri="{C3380CC4-5D6E-409C-BE32-E72D297353CC}">
              <c16:uniqueId val="{00000005-E2CB-4809-98BF-1BDEA33E799E}"/>
            </c:ext>
          </c:extLst>
        </c:ser>
        <c:ser>
          <c:idx val="9"/>
          <c:order val="9"/>
          <c:tx>
            <c:strRef>
              <c:f>'evolutie ASR-E'!$B$25</c:f>
              <c:strCache>
                <c:ptCount val="1"/>
                <c:pt idx="0">
                  <c:v>andere oorzaken</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ASR-E'!$C$25:$H$25</c:f>
              <c:numCache>
                <c:formatCode>0.00</c:formatCode>
                <c:ptCount val="6"/>
                <c:pt idx="0">
                  <c:v>10.14</c:v>
                </c:pt>
                <c:pt idx="1">
                  <c:v>10.95</c:v>
                </c:pt>
                <c:pt idx="2">
                  <c:v>10.95</c:v>
                </c:pt>
                <c:pt idx="3">
                  <c:v>8.89</c:v>
                </c:pt>
                <c:pt idx="4">
                  <c:v>9.41</c:v>
                </c:pt>
                <c:pt idx="5">
                  <c:v>7.7077438006005625</c:v>
                </c:pt>
              </c:numCache>
            </c:numRef>
          </c:val>
          <c:extLst>
            <c:ext xmlns:c16="http://schemas.microsoft.com/office/drawing/2014/chart" uri="{C3380CC4-5D6E-409C-BE32-E72D297353CC}">
              <c16:uniqueId val="{00000006-E2CB-4809-98BF-1BDEA33E799E}"/>
            </c:ext>
          </c:extLst>
        </c:ser>
        <c:dLbls>
          <c:dLblPos val="ctr"/>
          <c:showLegendKey val="0"/>
          <c:showVal val="1"/>
          <c:showCatName val="0"/>
          <c:showSerName val="0"/>
          <c:showPercent val="0"/>
          <c:showBubbleSize val="0"/>
        </c:dLbls>
        <c:gapWidth val="50"/>
        <c:overlap val="100"/>
        <c:axId val="289039688"/>
        <c:axId val="289664976"/>
      </c:barChart>
      <c:lineChart>
        <c:grouping val="standard"/>
        <c:varyColors val="0"/>
        <c:ser>
          <c:idx val="0"/>
          <c:order val="0"/>
          <c:tx>
            <c:strRef>
              <c:f>'evolutie ASR-E'!$B$16</c:f>
              <c:strCache>
                <c:ptCount val="1"/>
                <c:pt idx="0">
                  <c:v>Alle vermijdbare oorzaken</c:v>
                </c:pt>
              </c:strCache>
            </c:strRef>
          </c:tx>
          <c:spPr>
            <a:ln w="34925" cap="rnd" cmpd="dbl">
              <a:solidFill>
                <a:schemeClr val="accent1"/>
              </a:solidFill>
              <a:round/>
            </a:ln>
            <a:effectLst/>
          </c:spPr>
          <c:marker>
            <c:symbol val="none"/>
          </c:marker>
          <c:dLbls>
            <c:delete val="1"/>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ASR-E'!$C$16:$H$16</c:f>
              <c:numCache>
                <c:formatCode>0.00</c:formatCode>
                <c:ptCount val="6"/>
                <c:pt idx="0">
                  <c:v>158.69999999999999</c:v>
                </c:pt>
                <c:pt idx="1">
                  <c:v>157.34</c:v>
                </c:pt>
                <c:pt idx="2">
                  <c:v>156.71</c:v>
                </c:pt>
                <c:pt idx="3">
                  <c:v>145.91</c:v>
                </c:pt>
                <c:pt idx="4">
                  <c:v>147.6</c:v>
                </c:pt>
                <c:pt idx="5">
                  <c:v>144.78986509604246</c:v>
                </c:pt>
              </c:numCache>
            </c:numRef>
          </c:val>
          <c:smooth val="0"/>
          <c:extLst>
            <c:ext xmlns:c16="http://schemas.microsoft.com/office/drawing/2014/chart" uri="{C3380CC4-5D6E-409C-BE32-E72D297353CC}">
              <c16:uniqueId val="{00000007-E2CB-4809-98BF-1BDEA33E799E}"/>
            </c:ext>
          </c:extLst>
        </c:ser>
        <c:ser>
          <c:idx val="2"/>
          <c:order val="1"/>
          <c:tx>
            <c:strRef>
              <c:f>'evolutie ASR-E'!$B$17</c:f>
              <c:strCache>
                <c:ptCount val="1"/>
                <c:pt idx="0">
                  <c:v>te voorkomen</c:v>
                </c:pt>
              </c:strCache>
            </c:strRef>
          </c:tx>
          <c:spPr>
            <a:ln w="28575" cap="rnd" cmpd="dbl">
              <a:solidFill>
                <a:schemeClr val="accent3"/>
              </a:solidFill>
              <a:prstDash val="lgDash"/>
              <a:round/>
            </a:ln>
            <a:effectLst/>
          </c:spPr>
          <c:marker>
            <c:symbol val="none"/>
          </c:marker>
          <c:dLbls>
            <c:delete val="1"/>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ASR-E'!$C$17:$H$17</c:f>
              <c:numCache>
                <c:formatCode>0.00</c:formatCode>
                <c:ptCount val="6"/>
                <c:pt idx="0">
                  <c:v>131.88999999999999</c:v>
                </c:pt>
                <c:pt idx="1">
                  <c:v>128.35</c:v>
                </c:pt>
                <c:pt idx="2">
                  <c:v>129.44</c:v>
                </c:pt>
                <c:pt idx="3">
                  <c:v>122.38</c:v>
                </c:pt>
                <c:pt idx="4">
                  <c:v>126.50498435472615</c:v>
                </c:pt>
                <c:pt idx="5">
                  <c:v>124.59779871504435</c:v>
                </c:pt>
              </c:numCache>
            </c:numRef>
          </c:val>
          <c:smooth val="0"/>
          <c:extLst>
            <c:ext xmlns:c16="http://schemas.microsoft.com/office/drawing/2014/chart" uri="{C3380CC4-5D6E-409C-BE32-E72D297353CC}">
              <c16:uniqueId val="{00000008-E2CB-4809-98BF-1BDEA33E799E}"/>
            </c:ext>
          </c:extLst>
        </c:ser>
        <c:ser>
          <c:idx val="4"/>
          <c:order val="2"/>
          <c:tx>
            <c:strRef>
              <c:f>'evolutie ASR-E'!$B$18</c:f>
              <c:strCache>
                <c:ptCount val="1"/>
                <c:pt idx="0">
                  <c:v>behandelbaar</c:v>
                </c:pt>
              </c:strCache>
            </c:strRef>
          </c:tx>
          <c:spPr>
            <a:ln w="28575" cap="rnd" cmpd="dbl">
              <a:solidFill>
                <a:schemeClr val="accent4"/>
              </a:solidFill>
              <a:prstDash val="dash"/>
              <a:round/>
            </a:ln>
            <a:effectLst/>
          </c:spPr>
          <c:marker>
            <c:symbol val="none"/>
          </c:marker>
          <c:dLbls>
            <c:delete val="1"/>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ASR-E'!$C$18:$H$18</c:f>
              <c:numCache>
                <c:formatCode>0.00</c:formatCode>
                <c:ptCount val="6"/>
                <c:pt idx="0">
                  <c:v>78.06</c:v>
                </c:pt>
                <c:pt idx="1">
                  <c:v>76.709999999999994</c:v>
                </c:pt>
                <c:pt idx="2">
                  <c:v>76.13</c:v>
                </c:pt>
                <c:pt idx="3">
                  <c:v>68.3</c:v>
                </c:pt>
                <c:pt idx="4">
                  <c:v>66.739999999999995</c:v>
                </c:pt>
                <c:pt idx="5">
                  <c:v>63.500892815367266</c:v>
                </c:pt>
              </c:numCache>
            </c:numRef>
          </c:val>
          <c:smooth val="0"/>
          <c:extLst>
            <c:ext xmlns:c16="http://schemas.microsoft.com/office/drawing/2014/chart" uri="{C3380CC4-5D6E-409C-BE32-E72D297353CC}">
              <c16:uniqueId val="{00000009-E2CB-4809-98BF-1BDEA33E799E}"/>
            </c:ext>
          </c:extLst>
        </c:ser>
        <c:dLbls>
          <c:dLblPos val="ctr"/>
          <c:showLegendKey val="0"/>
          <c:showVal val="1"/>
          <c:showCatName val="0"/>
          <c:showSerName val="0"/>
          <c:showPercent val="0"/>
          <c:showBubbleSize val="0"/>
        </c:dLbls>
        <c:marker val="1"/>
        <c:smooth val="0"/>
        <c:axId val="289039688"/>
        <c:axId val="289664976"/>
      </c:lineChart>
      <c:catAx>
        <c:axId val="289039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664976"/>
        <c:crosses val="autoZero"/>
        <c:auto val="1"/>
        <c:lblAlgn val="ctr"/>
        <c:lblOffset val="100"/>
        <c:noMultiLvlLbl val="0"/>
      </c:catAx>
      <c:valAx>
        <c:axId val="289664976"/>
        <c:scaling>
          <c:orientation val="minMax"/>
          <c:max val="17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Gestandaardiseerd</a:t>
                </a:r>
                <a:r>
                  <a:rPr lang="nl-BE" baseline="0"/>
                  <a:t> aantal </a:t>
                </a:r>
              </a:p>
              <a:p>
                <a:pPr>
                  <a:defRPr/>
                </a:pPr>
                <a:r>
                  <a:rPr lang="nl-BE" baseline="0"/>
                  <a:t>overlijdens (ASR- E)</a:t>
                </a:r>
                <a:endParaRPr lang="nl-BE"/>
              </a:p>
            </c:rich>
          </c:tx>
          <c:layout>
            <c:manualLayout>
              <c:xMode val="edge"/>
              <c:yMode val="edge"/>
              <c:x val="4.4404154014624888E-3"/>
              <c:y val="0.1957234757420028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039688"/>
        <c:crosses val="autoZero"/>
        <c:crossBetween val="between"/>
      </c:valAx>
      <c:spPr>
        <a:noFill/>
        <a:ln>
          <a:noFill/>
        </a:ln>
        <a:effectLst/>
      </c:spPr>
    </c:plotArea>
    <c:legend>
      <c:legendPos val="r"/>
      <c:layout>
        <c:manualLayout>
          <c:xMode val="edge"/>
          <c:yMode val="edge"/>
          <c:x val="0.76467033826579112"/>
          <c:y val="2.1108831984237266E-2"/>
          <c:w val="0.2353296617342088"/>
          <c:h val="0.962947278648992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Mogelijk</a:t>
            </a:r>
            <a:r>
              <a:rPr lang="nl-BE" baseline="0"/>
              <a:t> </a:t>
            </a:r>
            <a:r>
              <a:rPr lang="nl-BE"/>
              <a:t>vermijdbare </a:t>
            </a:r>
            <a:r>
              <a:rPr lang="nl-BE" baseline="0"/>
              <a:t>overlijdens</a:t>
            </a:r>
            <a:endParaRPr lang="nl-BE"/>
          </a:p>
        </c:rich>
      </c:tx>
      <c:layout>
        <c:manualLayout>
          <c:xMode val="edge"/>
          <c:yMode val="edge"/>
          <c:x val="0.21824999999999997"/>
          <c:y val="1.3888888888888888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3709462597149433"/>
          <c:y val="0.10364145658263306"/>
          <c:w val="0.62979878649323084"/>
          <c:h val="0.8121073101156473"/>
        </c:manualLayout>
      </c:layout>
      <c:lineChart>
        <c:grouping val="standard"/>
        <c:varyColors val="0"/>
        <c:ser>
          <c:idx val="0"/>
          <c:order val="0"/>
          <c:tx>
            <c:strRef>
              <c:f>'evolutie ASR-E'!$J$4</c:f>
              <c:strCache>
                <c:ptCount val="1"/>
                <c:pt idx="0">
                  <c:v>Mannen</c:v>
                </c:pt>
              </c:strCache>
            </c:strRef>
          </c:tx>
          <c:spPr>
            <a:ln w="28575" cap="rnd">
              <a:solidFill>
                <a:schemeClr val="accent1"/>
              </a:solidFill>
              <a:round/>
            </a:ln>
            <a:effectLst/>
          </c:spPr>
          <c:marker>
            <c:symbol val="none"/>
          </c:marker>
          <c:cat>
            <c:numRef>
              <c:f>'evolutie ASR-E'!$L$3:$Q$3</c:f>
              <c:numCache>
                <c:formatCode>General</c:formatCode>
                <c:ptCount val="6"/>
                <c:pt idx="0">
                  <c:v>2011</c:v>
                </c:pt>
                <c:pt idx="1">
                  <c:v>2012</c:v>
                </c:pt>
                <c:pt idx="2">
                  <c:v>2013</c:v>
                </c:pt>
                <c:pt idx="3">
                  <c:v>2014</c:v>
                </c:pt>
                <c:pt idx="4">
                  <c:v>2015</c:v>
                </c:pt>
                <c:pt idx="5">
                  <c:v>2016</c:v>
                </c:pt>
              </c:numCache>
            </c:numRef>
          </c:cat>
          <c:val>
            <c:numRef>
              <c:f>'evolutie ASR-E'!$L$5:$Q$5</c:f>
              <c:numCache>
                <c:formatCode>0.0%</c:formatCode>
                <c:ptCount val="6"/>
                <c:pt idx="0">
                  <c:v>0.23310976653026066</c:v>
                </c:pt>
                <c:pt idx="1">
                  <c:v>0.22783070332518537</c:v>
                </c:pt>
                <c:pt idx="2">
                  <c:v>0.22899038598941743</c:v>
                </c:pt>
                <c:pt idx="3">
                  <c:v>0.23312041165623384</c:v>
                </c:pt>
                <c:pt idx="4">
                  <c:v>0.22687615388165047</c:v>
                </c:pt>
                <c:pt idx="5">
                  <c:v>0.23123014041094103</c:v>
                </c:pt>
              </c:numCache>
            </c:numRef>
          </c:val>
          <c:smooth val="0"/>
          <c:extLst>
            <c:ext xmlns:c16="http://schemas.microsoft.com/office/drawing/2014/chart" uri="{C3380CC4-5D6E-409C-BE32-E72D297353CC}">
              <c16:uniqueId val="{00000000-058E-4FAE-86E2-9BB3663D0F53}"/>
            </c:ext>
          </c:extLst>
        </c:ser>
        <c:ser>
          <c:idx val="2"/>
          <c:order val="1"/>
          <c:tx>
            <c:strRef>
              <c:f>'evolutie ASR-E'!$J$6:$K$6</c:f>
              <c:strCache>
                <c:ptCount val="2"/>
                <c:pt idx="0">
                  <c:v>Mannen</c:v>
                </c:pt>
                <c:pt idx="1">
                  <c:v>te voorkomen</c:v>
                </c:pt>
              </c:strCache>
            </c:strRef>
          </c:tx>
          <c:spPr>
            <a:ln w="28575" cap="rnd">
              <a:solidFill>
                <a:schemeClr val="accent3"/>
              </a:solidFill>
              <a:prstDash val="lgDash"/>
              <a:round/>
            </a:ln>
            <a:effectLst/>
          </c:spPr>
          <c:marker>
            <c:symbol val="none"/>
          </c:marker>
          <c:cat>
            <c:numRef>
              <c:f>'evolutie ASR-E'!$L$3:$Q$3</c:f>
              <c:numCache>
                <c:formatCode>General</c:formatCode>
                <c:ptCount val="6"/>
                <c:pt idx="0">
                  <c:v>2011</c:v>
                </c:pt>
                <c:pt idx="1">
                  <c:v>2012</c:v>
                </c:pt>
                <c:pt idx="2">
                  <c:v>2013</c:v>
                </c:pt>
                <c:pt idx="3">
                  <c:v>2014</c:v>
                </c:pt>
                <c:pt idx="4">
                  <c:v>2015</c:v>
                </c:pt>
                <c:pt idx="5">
                  <c:v>2016</c:v>
                </c:pt>
              </c:numCache>
            </c:numRef>
          </c:cat>
          <c:val>
            <c:numRef>
              <c:f>'evolutie ASR-E'!$L$6:$Q$6</c:f>
              <c:numCache>
                <c:formatCode>0.0%</c:formatCode>
                <c:ptCount val="6"/>
                <c:pt idx="0">
                  <c:v>0.19773588840911169</c:v>
                </c:pt>
                <c:pt idx="1">
                  <c:v>0.19373904141172543</c:v>
                </c:pt>
                <c:pt idx="2">
                  <c:v>0.19376758698538782</c:v>
                </c:pt>
                <c:pt idx="3">
                  <c:v>0.19897787420515392</c:v>
                </c:pt>
                <c:pt idx="4">
                  <c:v>0.19995077038805673</c:v>
                </c:pt>
                <c:pt idx="5">
                  <c:v>0.20174143484700774</c:v>
                </c:pt>
              </c:numCache>
            </c:numRef>
          </c:val>
          <c:smooth val="0"/>
          <c:extLst>
            <c:ext xmlns:c16="http://schemas.microsoft.com/office/drawing/2014/chart" uri="{C3380CC4-5D6E-409C-BE32-E72D297353CC}">
              <c16:uniqueId val="{00000001-058E-4FAE-86E2-9BB3663D0F53}"/>
            </c:ext>
          </c:extLst>
        </c:ser>
        <c:ser>
          <c:idx val="1"/>
          <c:order val="2"/>
          <c:tx>
            <c:strRef>
              <c:f>'evolutie ASR-E'!$J$15</c:f>
              <c:strCache>
                <c:ptCount val="1"/>
                <c:pt idx="0">
                  <c:v>Vrouwen</c:v>
                </c:pt>
              </c:strCache>
            </c:strRef>
          </c:tx>
          <c:spPr>
            <a:ln w="28575" cap="rnd" cmpd="dbl">
              <a:solidFill>
                <a:schemeClr val="tx2"/>
              </a:solidFill>
              <a:round/>
            </a:ln>
            <a:effectLst/>
          </c:spPr>
          <c:marker>
            <c:symbol val="none"/>
          </c:marker>
          <c:cat>
            <c:numRef>
              <c:f>'evolutie ASR-E'!$L$3:$Q$3</c:f>
              <c:numCache>
                <c:formatCode>General</c:formatCode>
                <c:ptCount val="6"/>
                <c:pt idx="0">
                  <c:v>2011</c:v>
                </c:pt>
                <c:pt idx="1">
                  <c:v>2012</c:v>
                </c:pt>
                <c:pt idx="2">
                  <c:v>2013</c:v>
                </c:pt>
                <c:pt idx="3">
                  <c:v>2014</c:v>
                </c:pt>
                <c:pt idx="4">
                  <c:v>2015</c:v>
                </c:pt>
                <c:pt idx="5">
                  <c:v>2016</c:v>
                </c:pt>
              </c:numCache>
            </c:numRef>
          </c:cat>
          <c:val>
            <c:numRef>
              <c:f>'evolutie ASR-E'!$L$16:$Q$16</c:f>
              <c:numCache>
                <c:formatCode>0.0%</c:formatCode>
                <c:ptCount val="6"/>
                <c:pt idx="0">
                  <c:v>0.19843630266782522</c:v>
                </c:pt>
                <c:pt idx="1">
                  <c:v>0.19271030512199264</c:v>
                </c:pt>
                <c:pt idx="2">
                  <c:v>0.19423781081894334</c:v>
                </c:pt>
                <c:pt idx="3">
                  <c:v>0.19282177147747245</c:v>
                </c:pt>
                <c:pt idx="4">
                  <c:v>0.1873907694169458</c:v>
                </c:pt>
                <c:pt idx="5">
                  <c:v>0.19439543448607036</c:v>
                </c:pt>
              </c:numCache>
            </c:numRef>
          </c:val>
          <c:smooth val="0"/>
          <c:extLst>
            <c:ext xmlns:c16="http://schemas.microsoft.com/office/drawing/2014/chart" uri="{C3380CC4-5D6E-409C-BE32-E72D297353CC}">
              <c16:uniqueId val="{00000002-058E-4FAE-86E2-9BB3663D0F53}"/>
            </c:ext>
          </c:extLst>
        </c:ser>
        <c:ser>
          <c:idx val="3"/>
          <c:order val="3"/>
          <c:tx>
            <c:strRef>
              <c:f>'evolutie ASR-E'!$J$17:$K$17</c:f>
              <c:strCache>
                <c:ptCount val="2"/>
                <c:pt idx="0">
                  <c:v>Vrouwen</c:v>
                </c:pt>
                <c:pt idx="1">
                  <c:v>te voorkomen</c:v>
                </c:pt>
              </c:strCache>
            </c:strRef>
          </c:tx>
          <c:spPr>
            <a:ln w="28575" cap="rnd" cmpd="dbl">
              <a:solidFill>
                <a:schemeClr val="accent3"/>
              </a:solidFill>
              <a:prstDash val="lgDash"/>
              <a:round/>
            </a:ln>
            <a:effectLst/>
          </c:spPr>
          <c:marker>
            <c:symbol val="none"/>
          </c:marker>
          <c:cat>
            <c:numRef>
              <c:f>'evolutie ASR-E'!$L$3:$Q$3</c:f>
              <c:numCache>
                <c:formatCode>General</c:formatCode>
                <c:ptCount val="6"/>
                <c:pt idx="0">
                  <c:v>2011</c:v>
                </c:pt>
                <c:pt idx="1">
                  <c:v>2012</c:v>
                </c:pt>
                <c:pt idx="2">
                  <c:v>2013</c:v>
                </c:pt>
                <c:pt idx="3">
                  <c:v>2014</c:v>
                </c:pt>
                <c:pt idx="4">
                  <c:v>2015</c:v>
                </c:pt>
                <c:pt idx="5">
                  <c:v>2016</c:v>
                </c:pt>
              </c:numCache>
            </c:numRef>
          </c:cat>
          <c:val>
            <c:numRef>
              <c:f>'evolutie ASR-E'!$L$17:$Q$17</c:f>
              <c:numCache>
                <c:formatCode>0.0%</c:formatCode>
                <c:ptCount val="6"/>
                <c:pt idx="0">
                  <c:v>0.16491344649564882</c:v>
                </c:pt>
                <c:pt idx="1">
                  <c:v>0.15720330279908321</c:v>
                </c:pt>
                <c:pt idx="2">
                  <c:v>0.16043738263291446</c:v>
                </c:pt>
                <c:pt idx="3">
                  <c:v>0.16172660128444299</c:v>
                </c:pt>
                <c:pt idx="4">
                  <c:v>0.16060885063218716</c:v>
                </c:pt>
                <c:pt idx="5">
                  <c:v>0.16728548784234637</c:v>
                </c:pt>
              </c:numCache>
            </c:numRef>
          </c:val>
          <c:smooth val="0"/>
          <c:extLst>
            <c:ext xmlns:c16="http://schemas.microsoft.com/office/drawing/2014/chart" uri="{C3380CC4-5D6E-409C-BE32-E72D297353CC}">
              <c16:uniqueId val="{00000003-058E-4FAE-86E2-9BB3663D0F53}"/>
            </c:ext>
          </c:extLst>
        </c:ser>
        <c:ser>
          <c:idx val="4"/>
          <c:order val="4"/>
          <c:tx>
            <c:strRef>
              <c:f>'evolutie ASR-E'!$J$7:$K$7</c:f>
              <c:strCache>
                <c:ptCount val="2"/>
                <c:pt idx="0">
                  <c:v>Mannen</c:v>
                </c:pt>
                <c:pt idx="1">
                  <c:v>behandelbaar</c:v>
                </c:pt>
              </c:strCache>
            </c:strRef>
          </c:tx>
          <c:spPr>
            <a:ln w="28575" cap="rnd">
              <a:solidFill>
                <a:schemeClr val="accent4"/>
              </a:solidFill>
              <a:prstDash val="dash"/>
              <a:round/>
            </a:ln>
            <a:effectLst/>
          </c:spPr>
          <c:marker>
            <c:symbol val="none"/>
          </c:marker>
          <c:cat>
            <c:numRef>
              <c:f>'evolutie ASR-E'!$L$3:$Q$3</c:f>
              <c:numCache>
                <c:formatCode>General</c:formatCode>
                <c:ptCount val="6"/>
                <c:pt idx="0">
                  <c:v>2011</c:v>
                </c:pt>
                <c:pt idx="1">
                  <c:v>2012</c:v>
                </c:pt>
                <c:pt idx="2">
                  <c:v>2013</c:v>
                </c:pt>
                <c:pt idx="3">
                  <c:v>2014</c:v>
                </c:pt>
                <c:pt idx="4">
                  <c:v>2015</c:v>
                </c:pt>
                <c:pt idx="5">
                  <c:v>2016</c:v>
                </c:pt>
              </c:numCache>
            </c:numRef>
          </c:cat>
          <c:val>
            <c:numRef>
              <c:f>'evolutie ASR-E'!$L$7:$Q$7</c:f>
              <c:numCache>
                <c:formatCode>0.0%</c:formatCode>
                <c:ptCount val="6"/>
                <c:pt idx="0">
                  <c:v>8.0063210741792012E-2</c:v>
                </c:pt>
                <c:pt idx="1">
                  <c:v>7.6021436668701106E-2</c:v>
                </c:pt>
                <c:pt idx="2">
                  <c:v>7.791333502963492E-2</c:v>
                </c:pt>
                <c:pt idx="3">
                  <c:v>7.5706490954278574E-2</c:v>
                </c:pt>
                <c:pt idx="4">
                  <c:v>7.4552022759174386E-2</c:v>
                </c:pt>
                <c:pt idx="5">
                  <c:v>7.4020186649169706E-2</c:v>
                </c:pt>
              </c:numCache>
            </c:numRef>
          </c:val>
          <c:smooth val="0"/>
          <c:extLst>
            <c:ext xmlns:c16="http://schemas.microsoft.com/office/drawing/2014/chart" uri="{C3380CC4-5D6E-409C-BE32-E72D297353CC}">
              <c16:uniqueId val="{00000004-058E-4FAE-86E2-9BB3663D0F53}"/>
            </c:ext>
          </c:extLst>
        </c:ser>
        <c:ser>
          <c:idx val="5"/>
          <c:order val="5"/>
          <c:tx>
            <c:strRef>
              <c:f>'evolutie ASR-E'!$J$18:$K$18</c:f>
              <c:strCache>
                <c:ptCount val="2"/>
                <c:pt idx="0">
                  <c:v>Vrouwen</c:v>
                </c:pt>
                <c:pt idx="1">
                  <c:v>behandelbaar</c:v>
                </c:pt>
              </c:strCache>
            </c:strRef>
          </c:tx>
          <c:spPr>
            <a:ln w="28575" cap="rnd" cmpd="dbl">
              <a:solidFill>
                <a:schemeClr val="accent4"/>
              </a:solidFill>
              <a:prstDash val="dash"/>
              <a:round/>
            </a:ln>
            <a:effectLst/>
          </c:spPr>
          <c:marker>
            <c:symbol val="none"/>
          </c:marker>
          <c:cat>
            <c:numRef>
              <c:f>'evolutie ASR-E'!$L$3:$Q$3</c:f>
              <c:numCache>
                <c:formatCode>General</c:formatCode>
                <c:ptCount val="6"/>
                <c:pt idx="0">
                  <c:v>2011</c:v>
                </c:pt>
                <c:pt idx="1">
                  <c:v>2012</c:v>
                </c:pt>
                <c:pt idx="2">
                  <c:v>2013</c:v>
                </c:pt>
                <c:pt idx="3">
                  <c:v>2014</c:v>
                </c:pt>
                <c:pt idx="4">
                  <c:v>2015</c:v>
                </c:pt>
                <c:pt idx="5">
                  <c:v>2016</c:v>
                </c:pt>
              </c:numCache>
            </c:numRef>
          </c:cat>
          <c:val>
            <c:numRef>
              <c:f>'evolutie ASR-E'!$L$18:$Q$18</c:f>
              <c:numCache>
                <c:formatCode>0.0%</c:formatCode>
                <c:ptCount val="6"/>
                <c:pt idx="0">
                  <c:v>9.7605153032453928E-2</c:v>
                </c:pt>
                <c:pt idx="1">
                  <c:v>9.3954541158688537E-2</c:v>
                </c:pt>
                <c:pt idx="2">
                  <c:v>9.4361078027223252E-2</c:v>
                </c:pt>
                <c:pt idx="3">
                  <c:v>9.0259248796596317E-2</c:v>
                </c:pt>
                <c:pt idx="4">
                  <c:v>8.4732113488394059E-2</c:v>
                </c:pt>
                <c:pt idx="5">
                  <c:v>8.525654499994495E-2</c:v>
                </c:pt>
              </c:numCache>
            </c:numRef>
          </c:val>
          <c:smooth val="0"/>
          <c:extLst>
            <c:ext xmlns:c16="http://schemas.microsoft.com/office/drawing/2014/chart" uri="{C3380CC4-5D6E-409C-BE32-E72D297353CC}">
              <c16:uniqueId val="{00000005-058E-4FAE-86E2-9BB3663D0F53}"/>
            </c:ext>
          </c:extLst>
        </c:ser>
        <c:dLbls>
          <c:showLegendKey val="0"/>
          <c:showVal val="0"/>
          <c:showCatName val="0"/>
          <c:showSerName val="0"/>
          <c:showPercent val="0"/>
          <c:showBubbleSize val="0"/>
        </c:dLbls>
        <c:smooth val="0"/>
        <c:axId val="289665760"/>
        <c:axId val="289666152"/>
      </c:lineChart>
      <c:catAx>
        <c:axId val="28966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666152"/>
        <c:crosses val="autoZero"/>
        <c:auto val="1"/>
        <c:lblAlgn val="ctr"/>
        <c:lblOffset val="100"/>
        <c:noMultiLvlLbl val="0"/>
      </c:catAx>
      <c:valAx>
        <c:axId val="289666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Aandeel in </a:t>
                </a:r>
                <a:r>
                  <a:rPr lang="nl-BE" baseline="0"/>
                  <a:t> totale  gestandaarde </a:t>
                </a:r>
              </a:p>
              <a:p>
                <a:pPr>
                  <a:defRPr/>
                </a:pPr>
                <a:r>
                  <a:rPr lang="nl-BE" baseline="0"/>
                  <a:t>sterfte (ASR- E)</a:t>
                </a:r>
                <a:endParaRPr lang="nl-BE"/>
              </a:p>
            </c:rich>
          </c:tx>
          <c:layout>
            <c:manualLayout>
              <c:xMode val="edge"/>
              <c:yMode val="edge"/>
              <c:x val="7.5394593822240156E-3"/>
              <c:y val="0.251745884705588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665760"/>
        <c:crosses val="autoZero"/>
        <c:crossBetween val="between"/>
      </c:valAx>
      <c:spPr>
        <a:noFill/>
        <a:ln>
          <a:noFill/>
        </a:ln>
        <a:effectLst/>
      </c:spPr>
    </c:plotArea>
    <c:legend>
      <c:legendPos val="r"/>
      <c:layout>
        <c:manualLayout>
          <c:xMode val="edge"/>
          <c:yMode val="edge"/>
          <c:x val="0.76467039056015429"/>
          <c:y val="0.14062330443988619"/>
          <c:w val="0.23312021894699059"/>
          <c:h val="0.7326421697287838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Vermijdbare sterfte</a:t>
            </a:r>
          </a:p>
        </c:rich>
      </c:tx>
      <c:layout>
        <c:manualLayout>
          <c:xMode val="edge"/>
          <c:yMode val="edge"/>
          <c:x val="0.15673936591259424"/>
          <c:y val="2.38399286893831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9.2497812773403326E-2"/>
          <c:y val="0.13852474323062558"/>
          <c:w val="0.62366100070824482"/>
          <c:h val="0.77483373401854183"/>
        </c:manualLayout>
      </c:layout>
      <c:barChart>
        <c:barDir val="col"/>
        <c:grouping val="percentStacked"/>
        <c:varyColors val="0"/>
        <c:ser>
          <c:idx val="1"/>
          <c:order val="0"/>
          <c:tx>
            <c:strRef>
              <c:f>'cijfers aantallen'!$A$6</c:f>
              <c:strCache>
                <c:ptCount val="1"/>
                <c:pt idx="0">
                  <c:v>Nieuwvormingen</c:v>
                </c:pt>
              </c:strCache>
            </c:strRef>
          </c:tx>
          <c:spPr>
            <a:solidFill>
              <a:schemeClr val="accent2"/>
            </a:solidFill>
            <a:ln>
              <a:noFill/>
            </a:ln>
            <a:effectLst/>
          </c:spPr>
          <c:invertIfNegative val="0"/>
          <c:dLbls>
            <c:dLbl>
              <c:idx val="0"/>
              <c:tx>
                <c:rich>
                  <a:bodyPr/>
                  <a:lstStyle/>
                  <a:p>
                    <a:fld id="{068288CF-79D8-4F2E-B036-09DB0578319A}"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B28-4CA6-B14F-36745AEFACB8}"/>
                </c:ext>
              </c:extLst>
            </c:dLbl>
            <c:dLbl>
              <c:idx val="1"/>
              <c:tx>
                <c:rich>
                  <a:bodyPr/>
                  <a:lstStyle/>
                  <a:p>
                    <a:fld id="{EEBFBD96-A502-47A8-9E43-76EAE5E20E09}"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5D8A-4083-876A-976541975DBC}"/>
                </c:ext>
              </c:extLst>
            </c:dLbl>
            <c:dLbl>
              <c:idx val="2"/>
              <c:tx>
                <c:rich>
                  <a:bodyPr/>
                  <a:lstStyle/>
                  <a:p>
                    <a:fld id="{4143A321-55C9-4703-A109-EEEA89E7F14B}"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D8A-4083-876A-976541975D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('cijfers aantallen'!$B$3,'cijfers aantallen'!$E$3,'cijfers aantallen'!$H$3)</c:f>
              <c:strCache>
                <c:ptCount val="3"/>
                <c:pt idx="0">
                  <c:v>Totaal</c:v>
                </c:pt>
                <c:pt idx="1">
                  <c:v>Mannen</c:v>
                </c:pt>
                <c:pt idx="2">
                  <c:v>Vrouwen</c:v>
                </c:pt>
              </c:strCache>
            </c:strRef>
          </c:cat>
          <c:val>
            <c:numRef>
              <c:f>('cijfers aantallen'!$B$6,'cijfers aantallen'!$E$6,'cijfers aantallen'!$H$6)</c:f>
              <c:numCache>
                <c:formatCode>#,##0</c:formatCode>
                <c:ptCount val="3"/>
                <c:pt idx="0">
                  <c:v>4777</c:v>
                </c:pt>
                <c:pt idx="1">
                  <c:v>2812</c:v>
                </c:pt>
                <c:pt idx="2">
                  <c:v>1965</c:v>
                </c:pt>
              </c:numCache>
            </c:numRef>
          </c:val>
          <c:extLst>
            <c:ext xmlns:c15="http://schemas.microsoft.com/office/drawing/2012/chart" uri="{02D57815-91ED-43cb-92C2-25804820EDAC}">
              <c15:datalabelsRange>
                <c15:f>('cijfers aantallen'!$B$26,'cijfers aantallen'!$E$26,'cijfers aantallen'!$H$26)</c15:f>
                <c15:dlblRangeCache>
                  <c:ptCount val="3"/>
                  <c:pt idx="0">
                    <c:v>38%</c:v>
                  </c:pt>
                  <c:pt idx="1">
                    <c:v>36%</c:v>
                  </c:pt>
                  <c:pt idx="2">
                    <c:v>40%</c:v>
                  </c:pt>
                </c15:dlblRangeCache>
              </c15:datalabelsRange>
            </c:ext>
            <c:ext xmlns:c16="http://schemas.microsoft.com/office/drawing/2014/chart" uri="{C3380CC4-5D6E-409C-BE32-E72D297353CC}">
              <c16:uniqueId val="{00000003-EB28-4CA6-B14F-36745AEFACB8}"/>
            </c:ext>
          </c:extLst>
        </c:ser>
        <c:ser>
          <c:idx val="2"/>
          <c:order val="1"/>
          <c:tx>
            <c:strRef>
              <c:f>'cijfers aantallen'!$A$7</c:f>
              <c:strCache>
                <c:ptCount val="1"/>
                <c:pt idx="0">
                  <c:v>Hart- en vaatziekten</c:v>
                </c:pt>
              </c:strCache>
            </c:strRef>
          </c:tx>
          <c:spPr>
            <a:solidFill>
              <a:schemeClr val="accent3"/>
            </a:solidFill>
            <a:ln>
              <a:noFill/>
            </a:ln>
            <a:effectLst/>
          </c:spPr>
          <c:invertIfNegative val="0"/>
          <c:dLbls>
            <c:dLbl>
              <c:idx val="0"/>
              <c:tx>
                <c:rich>
                  <a:bodyPr/>
                  <a:lstStyle/>
                  <a:p>
                    <a:fld id="{1C15B045-1925-4DD2-9F6C-D8E321D00CDD}"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B28-4CA6-B14F-36745AEFACB8}"/>
                </c:ext>
              </c:extLst>
            </c:dLbl>
            <c:dLbl>
              <c:idx val="1"/>
              <c:tx>
                <c:rich>
                  <a:bodyPr/>
                  <a:lstStyle/>
                  <a:p>
                    <a:fld id="{2244EF29-0D3E-4E0A-9898-C8A05EE75CC8}"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D8A-4083-876A-976541975DBC}"/>
                </c:ext>
              </c:extLst>
            </c:dLbl>
            <c:dLbl>
              <c:idx val="2"/>
              <c:tx>
                <c:rich>
                  <a:bodyPr/>
                  <a:lstStyle/>
                  <a:p>
                    <a:fld id="{D9D80C9A-4FE3-4BC7-84AA-125210D67431}"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D8A-4083-876A-976541975D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('cijfers aantallen'!$B$3,'cijfers aantallen'!$E$3,'cijfers aantallen'!$H$3)</c:f>
              <c:strCache>
                <c:ptCount val="3"/>
                <c:pt idx="0">
                  <c:v>Totaal</c:v>
                </c:pt>
                <c:pt idx="1">
                  <c:v>Mannen</c:v>
                </c:pt>
                <c:pt idx="2">
                  <c:v>Vrouwen</c:v>
                </c:pt>
              </c:strCache>
            </c:strRef>
          </c:cat>
          <c:val>
            <c:numRef>
              <c:f>('cijfers aantallen'!$B$7,'cijfers aantallen'!$E$7,'cijfers aantallen'!$H$7)</c:f>
              <c:numCache>
                <c:formatCode>#,##0</c:formatCode>
                <c:ptCount val="3"/>
                <c:pt idx="0">
                  <c:v>2067</c:v>
                </c:pt>
                <c:pt idx="1">
                  <c:v>1441</c:v>
                </c:pt>
                <c:pt idx="2">
                  <c:v>626</c:v>
                </c:pt>
              </c:numCache>
            </c:numRef>
          </c:val>
          <c:extLst>
            <c:ext xmlns:c15="http://schemas.microsoft.com/office/drawing/2012/chart" uri="{02D57815-91ED-43cb-92C2-25804820EDAC}">
              <c15:datalabelsRange>
                <c15:f>('cijfers aantallen'!$B$27,'cijfers aantallen'!$E$27,'cijfers aantallen'!$H$27)</c15:f>
                <c15:dlblRangeCache>
                  <c:ptCount val="3"/>
                  <c:pt idx="0">
                    <c:v>16%</c:v>
                  </c:pt>
                  <c:pt idx="1">
                    <c:v>18%</c:v>
                  </c:pt>
                  <c:pt idx="2">
                    <c:v>13%</c:v>
                  </c:pt>
                </c15:dlblRangeCache>
              </c15:datalabelsRange>
            </c:ext>
            <c:ext xmlns:c16="http://schemas.microsoft.com/office/drawing/2014/chart" uri="{C3380CC4-5D6E-409C-BE32-E72D297353CC}">
              <c16:uniqueId val="{00000007-EB28-4CA6-B14F-36745AEFACB8}"/>
            </c:ext>
          </c:extLst>
        </c:ser>
        <c:ser>
          <c:idx val="3"/>
          <c:order val="2"/>
          <c:tx>
            <c:strRef>
              <c:f>'cijfers aantallen'!$A$8</c:f>
              <c:strCache>
                <c:ptCount val="1"/>
                <c:pt idx="0">
                  <c:v>Ongevallen</c:v>
                </c:pt>
              </c:strCache>
            </c:strRef>
          </c:tx>
          <c:spPr>
            <a:solidFill>
              <a:schemeClr val="accent4"/>
            </a:solidFill>
            <a:ln>
              <a:noFill/>
            </a:ln>
            <a:effectLst/>
          </c:spPr>
          <c:invertIfNegative val="0"/>
          <c:dLbls>
            <c:dLbl>
              <c:idx val="0"/>
              <c:tx>
                <c:rich>
                  <a:bodyPr/>
                  <a:lstStyle/>
                  <a:p>
                    <a:fld id="{40FF40B1-7AA6-4DAE-AABA-12FD80D290E2}"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B28-4CA6-B14F-36745AEFACB8}"/>
                </c:ext>
              </c:extLst>
            </c:dLbl>
            <c:dLbl>
              <c:idx val="1"/>
              <c:tx>
                <c:rich>
                  <a:bodyPr/>
                  <a:lstStyle/>
                  <a:p>
                    <a:fld id="{C3EF4A7A-F06F-4A08-85B6-AC26D3DC4DC7}"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D8A-4083-876A-976541975DBC}"/>
                </c:ext>
              </c:extLst>
            </c:dLbl>
            <c:dLbl>
              <c:idx val="2"/>
              <c:tx>
                <c:rich>
                  <a:bodyPr/>
                  <a:lstStyle/>
                  <a:p>
                    <a:fld id="{2832E04A-290E-4FA4-94BC-F110D9A9C04C}"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D8A-4083-876A-976541975D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('cijfers aantallen'!$B$3,'cijfers aantallen'!$E$3,'cijfers aantallen'!$H$3)</c:f>
              <c:strCache>
                <c:ptCount val="3"/>
                <c:pt idx="0">
                  <c:v>Totaal</c:v>
                </c:pt>
                <c:pt idx="1">
                  <c:v>Mannen</c:v>
                </c:pt>
                <c:pt idx="2">
                  <c:v>Vrouwen</c:v>
                </c:pt>
              </c:strCache>
            </c:strRef>
          </c:cat>
          <c:val>
            <c:numRef>
              <c:f>('cijfers aantallen'!$B$8,'cijfers aantallen'!$E$8,'cijfers aantallen'!$H$8)</c:f>
              <c:numCache>
                <c:formatCode>#,##0</c:formatCode>
                <c:ptCount val="3"/>
                <c:pt idx="0">
                  <c:v>1996</c:v>
                </c:pt>
                <c:pt idx="1">
                  <c:v>1055</c:v>
                </c:pt>
                <c:pt idx="2">
                  <c:v>941</c:v>
                </c:pt>
              </c:numCache>
            </c:numRef>
          </c:val>
          <c:extLst>
            <c:ext xmlns:c15="http://schemas.microsoft.com/office/drawing/2012/chart" uri="{02D57815-91ED-43cb-92C2-25804820EDAC}">
              <c15:datalabelsRange>
                <c15:f>('cijfers aantallen'!$B$28,'cijfers aantallen'!$E$28,'cijfers aantallen'!$H$28)</c15:f>
                <c15:dlblRangeCache>
                  <c:ptCount val="3"/>
                  <c:pt idx="0">
                    <c:v>16%</c:v>
                  </c:pt>
                  <c:pt idx="1">
                    <c:v>13%</c:v>
                  </c:pt>
                  <c:pt idx="2">
                    <c:v>19%</c:v>
                  </c:pt>
                </c15:dlblRangeCache>
              </c15:datalabelsRange>
            </c:ext>
            <c:ext xmlns:c16="http://schemas.microsoft.com/office/drawing/2014/chart" uri="{C3380CC4-5D6E-409C-BE32-E72D297353CC}">
              <c16:uniqueId val="{0000000B-EB28-4CA6-B14F-36745AEFACB8}"/>
            </c:ext>
          </c:extLst>
        </c:ser>
        <c:ser>
          <c:idx val="4"/>
          <c:order val="3"/>
          <c:tx>
            <c:strRef>
              <c:f>'cijfers aantallen'!$A$9</c:f>
              <c:strCache>
                <c:ptCount val="1"/>
                <c:pt idx="0">
                  <c:v>Intentionele verwondingen en verwondingen door derden</c:v>
                </c:pt>
              </c:strCache>
            </c:strRef>
          </c:tx>
          <c:spPr>
            <a:solidFill>
              <a:schemeClr val="accent5"/>
            </a:solidFill>
            <a:ln>
              <a:noFill/>
            </a:ln>
            <a:effectLst/>
          </c:spPr>
          <c:invertIfNegative val="0"/>
          <c:dLbls>
            <c:dLbl>
              <c:idx val="0"/>
              <c:tx>
                <c:rich>
                  <a:bodyPr/>
                  <a:lstStyle/>
                  <a:p>
                    <a:fld id="{E38EB59D-E603-4F54-B374-0DBD6A6B00EA}"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B28-4CA6-B14F-36745AEFACB8}"/>
                </c:ext>
              </c:extLst>
            </c:dLbl>
            <c:dLbl>
              <c:idx val="1"/>
              <c:tx>
                <c:rich>
                  <a:bodyPr/>
                  <a:lstStyle/>
                  <a:p>
                    <a:fld id="{2B3109D7-EF51-4F69-B725-7EB5F6288DB3}"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5D8A-4083-876A-976541975DBC}"/>
                </c:ext>
              </c:extLst>
            </c:dLbl>
            <c:dLbl>
              <c:idx val="2"/>
              <c:tx>
                <c:rich>
                  <a:bodyPr/>
                  <a:lstStyle/>
                  <a:p>
                    <a:fld id="{42E2C8A6-53B3-4960-8A6F-9E7FF15C9F9E}"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D8A-4083-876A-976541975D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('cijfers aantallen'!$B$3,'cijfers aantallen'!$E$3,'cijfers aantallen'!$H$3)</c:f>
              <c:strCache>
                <c:ptCount val="3"/>
                <c:pt idx="0">
                  <c:v>Totaal</c:v>
                </c:pt>
                <c:pt idx="1">
                  <c:v>Mannen</c:v>
                </c:pt>
                <c:pt idx="2">
                  <c:v>Vrouwen</c:v>
                </c:pt>
              </c:strCache>
            </c:strRef>
          </c:cat>
          <c:val>
            <c:numRef>
              <c:f>('cijfers aantallen'!$B$9,'cijfers aantallen'!$E$9,'cijfers aantallen'!$H$9)</c:f>
              <c:numCache>
                <c:formatCode>#,##0</c:formatCode>
                <c:ptCount val="3"/>
                <c:pt idx="0">
                  <c:v>1465</c:v>
                </c:pt>
                <c:pt idx="1">
                  <c:v>1011</c:v>
                </c:pt>
                <c:pt idx="2">
                  <c:v>454</c:v>
                </c:pt>
              </c:numCache>
            </c:numRef>
          </c:val>
          <c:extLst>
            <c:ext xmlns:c15="http://schemas.microsoft.com/office/drawing/2012/chart" uri="{02D57815-91ED-43cb-92C2-25804820EDAC}">
              <c15:datalabelsRange>
                <c15:f>('cijfers aantallen'!$B$29,'cijfers aantallen'!$E$29,'cijfers aantallen'!$H$29)</c15:f>
                <c15:dlblRangeCache>
                  <c:ptCount val="3"/>
                  <c:pt idx="0">
                    <c:v>12%</c:v>
                  </c:pt>
                  <c:pt idx="1">
                    <c:v>13%</c:v>
                  </c:pt>
                  <c:pt idx="2">
                    <c:v>9%</c:v>
                  </c:pt>
                </c15:dlblRangeCache>
              </c15:datalabelsRange>
            </c:ext>
            <c:ext xmlns:c16="http://schemas.microsoft.com/office/drawing/2014/chart" uri="{C3380CC4-5D6E-409C-BE32-E72D297353CC}">
              <c16:uniqueId val="{0000000F-EB28-4CA6-B14F-36745AEFACB8}"/>
            </c:ext>
          </c:extLst>
        </c:ser>
        <c:ser>
          <c:idx val="5"/>
          <c:order val="4"/>
          <c:tx>
            <c:strRef>
              <c:f>'cijfers aantallen'!$A$10</c:f>
              <c:strCache>
                <c:ptCount val="1"/>
                <c:pt idx="0">
                  <c:v>Respiratoire aandoeningen</c:v>
                </c:pt>
              </c:strCache>
            </c:strRef>
          </c:tx>
          <c:spPr>
            <a:solidFill>
              <a:schemeClr val="accent6"/>
            </a:solidFill>
            <a:ln>
              <a:noFill/>
            </a:ln>
            <a:effectLst/>
          </c:spPr>
          <c:invertIfNegative val="0"/>
          <c:dLbls>
            <c:dLbl>
              <c:idx val="0"/>
              <c:tx>
                <c:rich>
                  <a:bodyPr/>
                  <a:lstStyle/>
                  <a:p>
                    <a:fld id="{AF3C290F-4F6C-40C3-B893-84772FC650DA}"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EB28-4CA6-B14F-36745AEFACB8}"/>
                </c:ext>
              </c:extLst>
            </c:dLbl>
            <c:dLbl>
              <c:idx val="1"/>
              <c:tx>
                <c:rich>
                  <a:bodyPr/>
                  <a:lstStyle/>
                  <a:p>
                    <a:fld id="{E2E7CA6E-1F36-46E0-987C-81B6AB2C609D}"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D8A-4083-876A-976541975DBC}"/>
                </c:ext>
              </c:extLst>
            </c:dLbl>
            <c:dLbl>
              <c:idx val="2"/>
              <c:tx>
                <c:rich>
                  <a:bodyPr/>
                  <a:lstStyle/>
                  <a:p>
                    <a:fld id="{AF059BC0-83A0-4BCD-805A-7C494CEE334A}"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D8A-4083-876A-976541975D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('cijfers aantallen'!$B$3,'cijfers aantallen'!$E$3,'cijfers aantallen'!$H$3)</c:f>
              <c:strCache>
                <c:ptCount val="3"/>
                <c:pt idx="0">
                  <c:v>Totaal</c:v>
                </c:pt>
                <c:pt idx="1">
                  <c:v>Mannen</c:v>
                </c:pt>
                <c:pt idx="2">
                  <c:v>Vrouwen</c:v>
                </c:pt>
              </c:strCache>
            </c:strRef>
          </c:cat>
          <c:val>
            <c:numRef>
              <c:f>('cijfers aantallen'!$B$10,'cijfers aantallen'!$E$10,'cijfers aantallen'!$H$10)</c:f>
              <c:numCache>
                <c:formatCode>#,##0</c:formatCode>
                <c:ptCount val="3"/>
                <c:pt idx="0">
                  <c:v>1020</c:v>
                </c:pt>
                <c:pt idx="1">
                  <c:v>625</c:v>
                </c:pt>
                <c:pt idx="2">
                  <c:v>395</c:v>
                </c:pt>
              </c:numCache>
            </c:numRef>
          </c:val>
          <c:extLst>
            <c:ext xmlns:c15="http://schemas.microsoft.com/office/drawing/2012/chart" uri="{02D57815-91ED-43cb-92C2-25804820EDAC}">
              <c15:datalabelsRange>
                <c15:f>('cijfers aantallen'!$B$30,'cijfers aantallen'!$E$30,'cijfers aantallen'!$H$30)</c15:f>
                <c15:dlblRangeCache>
                  <c:ptCount val="3"/>
                  <c:pt idx="0">
                    <c:v>8%</c:v>
                  </c:pt>
                  <c:pt idx="1">
                    <c:v>8%</c:v>
                  </c:pt>
                  <c:pt idx="2">
                    <c:v>8%</c:v>
                  </c:pt>
                </c15:dlblRangeCache>
              </c15:datalabelsRange>
            </c:ext>
            <c:ext xmlns:c16="http://schemas.microsoft.com/office/drawing/2014/chart" uri="{C3380CC4-5D6E-409C-BE32-E72D297353CC}">
              <c16:uniqueId val="{00000013-EB28-4CA6-B14F-36745AEFACB8}"/>
            </c:ext>
          </c:extLst>
        </c:ser>
        <c:ser>
          <c:idx val="6"/>
          <c:order val="5"/>
          <c:tx>
            <c:strRef>
              <c:f>'cijfers aantallen'!$A$11</c:f>
              <c:strCache>
                <c:ptCount val="1"/>
                <c:pt idx="0">
                  <c:v>Middelengebruik</c:v>
                </c:pt>
              </c:strCache>
            </c:strRef>
          </c:tx>
          <c:spPr>
            <a:solidFill>
              <a:schemeClr val="accent1">
                <a:lumMod val="60000"/>
              </a:schemeClr>
            </a:solidFill>
            <a:ln>
              <a:noFill/>
            </a:ln>
            <a:effectLst/>
          </c:spPr>
          <c:invertIfNegative val="0"/>
          <c:dLbls>
            <c:dLbl>
              <c:idx val="0"/>
              <c:tx>
                <c:rich>
                  <a:bodyPr/>
                  <a:lstStyle/>
                  <a:p>
                    <a:fld id="{216A5CE4-2A84-42F4-857C-D9578DC1DF17}" type="CELLRANGE">
                      <a:rPr lang="en-US"/>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EB28-4CA6-B14F-36745AEFACB8}"/>
                </c:ext>
              </c:extLst>
            </c:dLbl>
            <c:dLbl>
              <c:idx val="1"/>
              <c:tx>
                <c:rich>
                  <a:bodyPr/>
                  <a:lstStyle/>
                  <a:p>
                    <a:fld id="{91C82656-D4F6-4CDD-A59A-892CCDBD5D35}" type="CELLRANGE">
                      <a:rPr lang="nl-BE"/>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D8A-4083-876A-976541975DBC}"/>
                </c:ext>
              </c:extLst>
            </c:dLbl>
            <c:dLbl>
              <c:idx val="2"/>
              <c:tx>
                <c:rich>
                  <a:bodyPr/>
                  <a:lstStyle/>
                  <a:p>
                    <a:fld id="{72D44191-B945-4836-A042-46C24923A093}" type="CELLRANGE">
                      <a:rPr lang="nl-BE"/>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D8A-4083-876A-976541975D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('cijfers aantallen'!$B$3,'cijfers aantallen'!$E$3,'cijfers aantallen'!$H$3)</c:f>
              <c:strCache>
                <c:ptCount val="3"/>
                <c:pt idx="0">
                  <c:v>Totaal</c:v>
                </c:pt>
                <c:pt idx="1">
                  <c:v>Mannen</c:v>
                </c:pt>
                <c:pt idx="2">
                  <c:v>Vrouwen</c:v>
                </c:pt>
              </c:strCache>
            </c:strRef>
          </c:cat>
          <c:val>
            <c:numRef>
              <c:f>('cijfers aantallen'!$B$11,'cijfers aantallen'!$E$11,'cijfers aantallen'!$H$11)</c:f>
              <c:numCache>
                <c:formatCode>#,##0</c:formatCode>
                <c:ptCount val="3"/>
                <c:pt idx="0">
                  <c:v>711</c:v>
                </c:pt>
                <c:pt idx="1">
                  <c:v>487</c:v>
                </c:pt>
                <c:pt idx="2">
                  <c:v>224</c:v>
                </c:pt>
              </c:numCache>
            </c:numRef>
          </c:val>
          <c:extLst>
            <c:ext xmlns:c15="http://schemas.microsoft.com/office/drawing/2012/chart" uri="{02D57815-91ED-43cb-92C2-25804820EDAC}">
              <c15:datalabelsRange>
                <c15:f>('cijfers aantallen'!$B$31,'cijfers aantallen'!$E$31,'cijfers aantallen'!$H$31)</c15:f>
                <c15:dlblRangeCache>
                  <c:ptCount val="3"/>
                  <c:pt idx="0">
                    <c:v>6%</c:v>
                  </c:pt>
                  <c:pt idx="1">
                    <c:v>6%</c:v>
                  </c:pt>
                  <c:pt idx="2">
                    <c:v>5%</c:v>
                  </c:pt>
                </c15:dlblRangeCache>
              </c15:datalabelsRange>
            </c:ext>
            <c:ext xmlns:c16="http://schemas.microsoft.com/office/drawing/2014/chart" uri="{C3380CC4-5D6E-409C-BE32-E72D297353CC}">
              <c16:uniqueId val="{00000017-EB28-4CA6-B14F-36745AEFACB8}"/>
            </c:ext>
          </c:extLst>
        </c:ser>
        <c:ser>
          <c:idx val="7"/>
          <c:order val="6"/>
          <c:tx>
            <c:strRef>
              <c:f>'cijfers aantallen'!$A$12</c:f>
              <c:strCache>
                <c:ptCount val="1"/>
                <c:pt idx="0">
                  <c:v>Aangeboren en perinatale aandoeningen</c:v>
                </c:pt>
              </c:strCache>
            </c:strRef>
          </c:tx>
          <c:spPr>
            <a:solidFill>
              <a:schemeClr val="accent2">
                <a:lumMod val="60000"/>
              </a:schemeClr>
            </a:solidFill>
            <a:ln>
              <a:noFill/>
            </a:ln>
            <a:effectLst/>
          </c:spPr>
          <c:invertIfNegative val="0"/>
          <c:dLbls>
            <c:dLbl>
              <c:idx val="0"/>
              <c:tx>
                <c:rich>
                  <a:bodyPr/>
                  <a:lstStyle/>
                  <a:p>
                    <a:fld id="{7220191E-DC4A-4C08-8D1F-4F29D932D172}" type="CELLRANGE">
                      <a:rPr lang="en-US"/>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EB28-4CA6-B14F-36745AEFACB8}"/>
                </c:ext>
              </c:extLst>
            </c:dLbl>
            <c:dLbl>
              <c:idx val="1"/>
              <c:tx>
                <c:rich>
                  <a:bodyPr/>
                  <a:lstStyle/>
                  <a:p>
                    <a:fld id="{23E1388C-375F-4D6A-9726-7883CF1AB173}" type="CELLRANGE">
                      <a:rPr lang="nl-BE"/>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D8A-4083-876A-976541975DBC}"/>
                </c:ext>
              </c:extLst>
            </c:dLbl>
            <c:dLbl>
              <c:idx val="2"/>
              <c:tx>
                <c:rich>
                  <a:bodyPr/>
                  <a:lstStyle/>
                  <a:p>
                    <a:fld id="{688C74FB-783F-40EB-BB0E-23FC64162BCD}" type="CELLRANGE">
                      <a:rPr lang="nl-BE"/>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D8A-4083-876A-976541975DB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nl-B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('cijfers aantallen'!$B$3,'cijfers aantallen'!$E$3,'cijfers aantallen'!$H$3)</c:f>
              <c:strCache>
                <c:ptCount val="3"/>
                <c:pt idx="0">
                  <c:v>Totaal</c:v>
                </c:pt>
                <c:pt idx="1">
                  <c:v>Mannen</c:v>
                </c:pt>
                <c:pt idx="2">
                  <c:v>Vrouwen</c:v>
                </c:pt>
              </c:strCache>
            </c:strRef>
          </c:cat>
          <c:val>
            <c:numRef>
              <c:f>('cijfers aantallen'!$B$12,'cijfers aantallen'!$E$12,'cijfers aantallen'!$H$12)</c:f>
              <c:numCache>
                <c:formatCode>#,##0</c:formatCode>
                <c:ptCount val="3"/>
                <c:pt idx="0">
                  <c:v>242</c:v>
                </c:pt>
                <c:pt idx="1">
                  <c:v>149</c:v>
                </c:pt>
                <c:pt idx="2">
                  <c:v>93</c:v>
                </c:pt>
              </c:numCache>
            </c:numRef>
          </c:val>
          <c:extLst>
            <c:ext xmlns:c15="http://schemas.microsoft.com/office/drawing/2012/chart" uri="{02D57815-91ED-43cb-92C2-25804820EDAC}">
              <c15:datalabelsRange>
                <c15:f>('cijfers aantallen'!$B$32,'cijfers aantallen'!$E$32,'cijfers aantallen'!$H$32)</c15:f>
                <c15:dlblRangeCache>
                  <c:ptCount val="3"/>
                  <c:pt idx="0">
                    <c:v>2%</c:v>
                  </c:pt>
                  <c:pt idx="1">
                    <c:v>2%</c:v>
                  </c:pt>
                  <c:pt idx="2">
                    <c:v>2%</c:v>
                  </c:pt>
                </c15:dlblRangeCache>
              </c15:datalabelsRange>
            </c:ext>
            <c:ext xmlns:c16="http://schemas.microsoft.com/office/drawing/2014/chart" uri="{C3380CC4-5D6E-409C-BE32-E72D297353CC}">
              <c16:uniqueId val="{0000001B-EB28-4CA6-B14F-36745AEFACB8}"/>
            </c:ext>
          </c:extLst>
        </c:ser>
        <c:ser>
          <c:idx val="8"/>
          <c:order val="7"/>
          <c:tx>
            <c:strRef>
              <c:f>'cijfers aantallen'!$A$13</c:f>
              <c:strCache>
                <c:ptCount val="1"/>
                <c:pt idx="0">
                  <c:v>Andere oorzaken</c:v>
                </c:pt>
              </c:strCache>
            </c:strRef>
          </c:tx>
          <c:spPr>
            <a:solidFill>
              <a:schemeClr val="bg2">
                <a:lumMod val="90000"/>
              </a:schemeClr>
            </a:solidFill>
            <a:ln>
              <a:noFill/>
            </a:ln>
            <a:effectLst/>
          </c:spPr>
          <c:invertIfNegative val="0"/>
          <c:dLbls>
            <c:dLbl>
              <c:idx val="0"/>
              <c:tx>
                <c:rich>
                  <a:bodyPr/>
                  <a:lstStyle/>
                  <a:p>
                    <a:fld id="{1294D923-4623-4C19-894B-C4E2DCE3EDC7}" type="CELLRANGE">
                      <a:rPr lang="en-US"/>
                      <a:pPr/>
                      <a:t>[CELLRANGE]</a:t>
                    </a:fld>
                    <a:endParaRPr lang="nl-B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EB28-4CA6-B14F-36745AEFACB8}"/>
                </c:ext>
              </c:extLst>
            </c:dLbl>
            <c:dLbl>
              <c:idx val="1"/>
              <c:tx>
                <c:rich>
                  <a:bodyPr/>
                  <a:lstStyle/>
                  <a:p>
                    <a:fld id="{3D956D39-0C4A-4F4B-98CA-2A088895B594}" type="CELLRANGE">
                      <a:rPr lang="nl-BE"/>
                      <a:pPr/>
                      <a:t>[CELLRANGE]</a:t>
                    </a:fld>
                    <a:endParaRPr lang="nl-B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D8A-4083-876A-976541975DBC}"/>
                </c:ext>
              </c:extLst>
            </c:dLbl>
            <c:dLbl>
              <c:idx val="2"/>
              <c:tx>
                <c:rich>
                  <a:bodyPr/>
                  <a:lstStyle/>
                  <a:p>
                    <a:fld id="{3482E4BB-F5CD-459E-9653-82D52BA5F4CA}" type="CELLRANGE">
                      <a:rPr lang="nl-BE"/>
                      <a:pPr/>
                      <a:t>[CELLRANGE]</a:t>
                    </a:fld>
                    <a:endParaRPr lang="nl-B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D8A-4083-876A-976541975D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('cijfers aantallen'!$B$3,'cijfers aantallen'!$E$3,'cijfers aantallen'!$H$3)</c:f>
              <c:strCache>
                <c:ptCount val="3"/>
                <c:pt idx="0">
                  <c:v>Totaal</c:v>
                </c:pt>
                <c:pt idx="1">
                  <c:v>Mannen</c:v>
                </c:pt>
                <c:pt idx="2">
                  <c:v>Vrouwen</c:v>
                </c:pt>
              </c:strCache>
            </c:strRef>
          </c:cat>
          <c:val>
            <c:numRef>
              <c:f>('cijfers aantallen'!$B$13,'cijfers aantallen'!$E$13,'cijfers aantallen'!$H$13)</c:f>
              <c:numCache>
                <c:formatCode>#,##0</c:formatCode>
                <c:ptCount val="3"/>
                <c:pt idx="0">
                  <c:v>399</c:v>
                </c:pt>
                <c:pt idx="1">
                  <c:v>245</c:v>
                </c:pt>
                <c:pt idx="2">
                  <c:v>154</c:v>
                </c:pt>
              </c:numCache>
            </c:numRef>
          </c:val>
          <c:extLst>
            <c:ext xmlns:c15="http://schemas.microsoft.com/office/drawing/2012/chart" uri="{02D57815-91ED-43cb-92C2-25804820EDAC}">
              <c15:datalabelsRange>
                <c15:f>('cijfers aantallen'!$B$33,'cijfers aantallen'!$E$33,'cijfers aantallen'!$H$33)</c15:f>
                <c15:dlblRangeCache>
                  <c:ptCount val="3"/>
                  <c:pt idx="0">
                    <c:v>3%</c:v>
                  </c:pt>
                  <c:pt idx="1">
                    <c:v>3%</c:v>
                  </c:pt>
                  <c:pt idx="2">
                    <c:v>3%</c:v>
                  </c:pt>
                </c15:dlblRangeCache>
              </c15:datalabelsRange>
            </c:ext>
            <c:ext xmlns:c16="http://schemas.microsoft.com/office/drawing/2014/chart" uri="{C3380CC4-5D6E-409C-BE32-E72D297353CC}">
              <c16:uniqueId val="{0000001F-EB28-4CA6-B14F-36745AEFACB8}"/>
            </c:ext>
          </c:extLst>
        </c:ser>
        <c:dLbls>
          <c:showLegendKey val="0"/>
          <c:showVal val="0"/>
          <c:showCatName val="0"/>
          <c:showSerName val="0"/>
          <c:showPercent val="0"/>
          <c:showBubbleSize val="0"/>
        </c:dLbls>
        <c:gapWidth val="50"/>
        <c:overlap val="100"/>
        <c:axId val="287089344"/>
        <c:axId val="287436208"/>
      </c:barChart>
      <c:catAx>
        <c:axId val="28708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7436208"/>
        <c:crosses val="autoZero"/>
        <c:auto val="1"/>
        <c:lblAlgn val="ctr"/>
        <c:lblOffset val="100"/>
        <c:noMultiLvlLbl val="0"/>
      </c:catAx>
      <c:valAx>
        <c:axId val="287436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7089344"/>
        <c:crosses val="autoZero"/>
        <c:crossBetween val="between"/>
      </c:valAx>
      <c:spPr>
        <a:noFill/>
        <a:ln>
          <a:noFill/>
        </a:ln>
        <a:effectLst/>
      </c:spPr>
    </c:plotArea>
    <c:legend>
      <c:legendPos val="r"/>
      <c:layout>
        <c:manualLayout>
          <c:xMode val="edge"/>
          <c:yMode val="edge"/>
          <c:x val="0.72929383827021621"/>
          <c:y val="0.1342349853327158"/>
          <c:w val="0.24151314419030959"/>
          <c:h val="0.776847599932361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Mannen</a:t>
            </a:r>
          </a:p>
        </c:rich>
      </c:tx>
      <c:layout>
        <c:manualLayout>
          <c:xMode val="edge"/>
          <c:yMode val="edge"/>
          <c:x val="0.59885914683114827"/>
          <c:y val="1.7623679393017049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3087532961530335"/>
          <c:y val="4.0149393090569564E-2"/>
          <c:w val="0.62901680463804333"/>
          <c:h val="0.87559937360771078"/>
        </c:manualLayout>
      </c:layout>
      <c:barChart>
        <c:barDir val="col"/>
        <c:grouping val="stacked"/>
        <c:varyColors val="0"/>
        <c:ser>
          <c:idx val="1"/>
          <c:order val="3"/>
          <c:tx>
            <c:strRef>
              <c:f>'evolutie ASR-E'!$K$8</c:f>
              <c:strCache>
                <c:ptCount val="1"/>
                <c:pt idx="0">
                  <c:v>Nieuwvormingen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ASR-E'!$L$8:$Q$8</c:f>
              <c:numCache>
                <c:formatCode>0.0%</c:formatCode>
                <c:ptCount val="6"/>
                <c:pt idx="0">
                  <c:v>8.7286625490879524E-2</c:v>
                </c:pt>
                <c:pt idx="1">
                  <c:v>8.164642343600273E-2</c:v>
                </c:pt>
                <c:pt idx="2">
                  <c:v>8.1902253536065756E-2</c:v>
                </c:pt>
                <c:pt idx="3">
                  <c:v>8.8099262305717227E-2</c:v>
                </c:pt>
                <c:pt idx="4">
                  <c:v>8.2487345974968013E-2</c:v>
                </c:pt>
                <c:pt idx="5">
                  <c:v>8.1867126422285649E-2</c:v>
                </c:pt>
              </c:numCache>
            </c:numRef>
          </c:val>
          <c:extLst>
            <c:ext xmlns:c16="http://schemas.microsoft.com/office/drawing/2014/chart" uri="{C3380CC4-5D6E-409C-BE32-E72D297353CC}">
              <c16:uniqueId val="{00000000-FCC1-472F-844E-E695006F3EB7}"/>
            </c:ext>
          </c:extLst>
        </c:ser>
        <c:ser>
          <c:idx val="5"/>
          <c:order val="4"/>
          <c:tx>
            <c:strRef>
              <c:f>'evolutie ASR-E'!$K$10</c:f>
              <c:strCache>
                <c:ptCount val="1"/>
                <c:pt idx="0">
                  <c:v>Hart- en vaatziekten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ASR-E'!$L$10:$Q$10</c:f>
              <c:numCache>
                <c:formatCode>0.0%</c:formatCode>
                <c:ptCount val="6"/>
                <c:pt idx="0">
                  <c:v>4.5582920475628848E-2</c:v>
                </c:pt>
                <c:pt idx="1">
                  <c:v>4.1723851234860047E-2</c:v>
                </c:pt>
                <c:pt idx="2">
                  <c:v>4.1921174335504761E-2</c:v>
                </c:pt>
                <c:pt idx="3">
                  <c:v>4.1217238884308102E-2</c:v>
                </c:pt>
                <c:pt idx="4">
                  <c:v>4.2704337110925618E-2</c:v>
                </c:pt>
                <c:pt idx="5">
                  <c:v>4.2329657662033587E-2</c:v>
                </c:pt>
              </c:numCache>
            </c:numRef>
          </c:val>
          <c:extLst>
            <c:ext xmlns:c16="http://schemas.microsoft.com/office/drawing/2014/chart" uri="{C3380CC4-5D6E-409C-BE32-E72D297353CC}">
              <c16:uniqueId val="{00000001-FCC1-472F-844E-E695006F3EB7}"/>
            </c:ext>
          </c:extLst>
        </c:ser>
        <c:ser>
          <c:idx val="7"/>
          <c:order val="5"/>
          <c:tx>
            <c:strRef>
              <c:f>'evolutie ASR-E'!$K$12</c:f>
              <c:strCache>
                <c:ptCount val="1"/>
                <c:pt idx="0">
                  <c:v>Ongevallen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ASR-E'!$L$12:$Q$12</c:f>
              <c:numCache>
                <c:formatCode>0.0%</c:formatCode>
                <c:ptCount val="6"/>
                <c:pt idx="0">
                  <c:v>3.2779095129754902E-2</c:v>
                </c:pt>
                <c:pt idx="1">
                  <c:v>3.5378553968849376E-2</c:v>
                </c:pt>
                <c:pt idx="2">
                  <c:v>3.4287388804172446E-2</c:v>
                </c:pt>
                <c:pt idx="3">
                  <c:v>3.509002606762178E-2</c:v>
                </c:pt>
                <c:pt idx="4">
                  <c:v>3.4326384902494525E-2</c:v>
                </c:pt>
                <c:pt idx="5">
                  <c:v>3.4887894875931962E-2</c:v>
                </c:pt>
              </c:numCache>
            </c:numRef>
          </c:val>
          <c:extLst>
            <c:ext xmlns:c16="http://schemas.microsoft.com/office/drawing/2014/chart" uri="{C3380CC4-5D6E-409C-BE32-E72D297353CC}">
              <c16:uniqueId val="{00000002-FCC1-472F-844E-E695006F3EB7}"/>
            </c:ext>
          </c:extLst>
        </c:ser>
        <c:ser>
          <c:idx val="8"/>
          <c:order val="6"/>
          <c:tx>
            <c:strRef>
              <c:f>'evolutie ASR-E'!$K$13</c:f>
              <c:strCache>
                <c:ptCount val="1"/>
                <c:pt idx="0">
                  <c:v>Intentionele verwondingen en verwondingen door derden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ASR-E'!$L$13:$Q$13</c:f>
              <c:numCache>
                <c:formatCode>0.0%</c:formatCode>
                <c:ptCount val="6"/>
                <c:pt idx="0">
                  <c:v>2.6836607330907099E-2</c:v>
                </c:pt>
                <c:pt idx="1">
                  <c:v>2.6863227159817232E-2</c:v>
                </c:pt>
                <c:pt idx="2">
                  <c:v>2.6527792925479254E-2</c:v>
                </c:pt>
                <c:pt idx="3">
                  <c:v>2.7136159548253883E-2</c:v>
                </c:pt>
                <c:pt idx="4">
                  <c:v>2.7226945829288803E-2</c:v>
                </c:pt>
                <c:pt idx="5">
                  <c:v>2.8729525573557221E-2</c:v>
                </c:pt>
              </c:numCache>
            </c:numRef>
          </c:val>
          <c:extLst>
            <c:ext xmlns:c16="http://schemas.microsoft.com/office/drawing/2014/chart" uri="{C3380CC4-5D6E-409C-BE32-E72D297353CC}">
              <c16:uniqueId val="{00000003-FCC1-472F-844E-E695006F3EB7}"/>
            </c:ext>
          </c:extLst>
        </c:ser>
        <c:ser>
          <c:idx val="6"/>
          <c:order val="7"/>
          <c:tx>
            <c:strRef>
              <c:f>'evolutie ASR-E'!$K$11</c:f>
              <c:strCache>
                <c:ptCount val="1"/>
                <c:pt idx="0">
                  <c:v>Respiratoire aandoeningen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ASR-E'!$L$11:$Q$11</c:f>
              <c:numCache>
                <c:formatCode>0.0%</c:formatCode>
                <c:ptCount val="6"/>
                <c:pt idx="0">
                  <c:v>1.7664767120169952E-2</c:v>
                </c:pt>
                <c:pt idx="1">
                  <c:v>1.7098919893731843E-2</c:v>
                </c:pt>
                <c:pt idx="2">
                  <c:v>1.7869576250276457E-2</c:v>
                </c:pt>
                <c:pt idx="3">
                  <c:v>1.705306466133363E-2</c:v>
                </c:pt>
                <c:pt idx="4">
                  <c:v>1.7725965999055661E-2</c:v>
                </c:pt>
                <c:pt idx="5">
                  <c:v>1.8690520788281852E-2</c:v>
                </c:pt>
              </c:numCache>
            </c:numRef>
          </c:val>
          <c:extLst>
            <c:ext xmlns:c16="http://schemas.microsoft.com/office/drawing/2014/chart" uri="{C3380CC4-5D6E-409C-BE32-E72D297353CC}">
              <c16:uniqueId val="{00000004-FCC1-472F-844E-E695006F3EB7}"/>
            </c:ext>
          </c:extLst>
        </c:ser>
        <c:ser>
          <c:idx val="3"/>
          <c:order val="8"/>
          <c:tx>
            <c:strRef>
              <c:f>'evolutie ASR-E'!$K$9</c:f>
              <c:strCache>
                <c:ptCount val="1"/>
                <c:pt idx="0">
                  <c:v>Middelengebruik</c:v>
                </c:pt>
              </c:strCache>
            </c:strRef>
          </c:tx>
          <c:spPr>
            <a:solidFill>
              <a:srgbClr val="1A5B5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ASR-E'!$L$9:$Q$9</c:f>
              <c:numCache>
                <c:formatCode>0.0%</c:formatCode>
                <c:ptCount val="6"/>
                <c:pt idx="0">
                  <c:v>1.0147273778829138E-2</c:v>
                </c:pt>
                <c:pt idx="1">
                  <c:v>1.173452520683738E-2</c:v>
                </c:pt>
                <c:pt idx="2">
                  <c:v>1.2516556485733266E-2</c:v>
                </c:pt>
                <c:pt idx="3">
                  <c:v>1.2619085797134477E-2</c:v>
                </c:pt>
                <c:pt idx="4">
                  <c:v>1.2561640301859972E-2</c:v>
                </c:pt>
                <c:pt idx="5">
                  <c:v>1.3596787725933483E-2</c:v>
                </c:pt>
              </c:numCache>
            </c:numRef>
          </c:val>
          <c:extLst>
            <c:ext xmlns:c16="http://schemas.microsoft.com/office/drawing/2014/chart" uri="{C3380CC4-5D6E-409C-BE32-E72D297353CC}">
              <c16:uniqueId val="{00000005-FCC1-472F-844E-E695006F3EB7}"/>
            </c:ext>
          </c:extLst>
        </c:ser>
        <c:ser>
          <c:idx val="9"/>
          <c:order val="9"/>
          <c:tx>
            <c:strRef>
              <c:f>'evolutie ASR-E'!$K$14</c:f>
              <c:strCache>
                <c:ptCount val="1"/>
                <c:pt idx="0">
                  <c:v>andere oorzaken</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ASR-E'!$L$14:$Q$14</c:f>
              <c:numCache>
                <c:formatCode>0.0%</c:formatCode>
                <c:ptCount val="6"/>
                <c:pt idx="0">
                  <c:v>1.2812477204091186E-2</c:v>
                </c:pt>
                <c:pt idx="1">
                  <c:v>1.3385202425086709E-2</c:v>
                </c:pt>
                <c:pt idx="2">
                  <c:v>1.3965643652185446E-2</c:v>
                </c:pt>
                <c:pt idx="3">
                  <c:v>1.1905574391864784E-2</c:v>
                </c:pt>
                <c:pt idx="4">
                  <c:v>9.8458429819657436E-3</c:v>
                </c:pt>
                <c:pt idx="5">
                  <c:v>1.1128627362917264E-2</c:v>
                </c:pt>
              </c:numCache>
            </c:numRef>
          </c:val>
          <c:extLst>
            <c:ext xmlns:c16="http://schemas.microsoft.com/office/drawing/2014/chart" uri="{C3380CC4-5D6E-409C-BE32-E72D297353CC}">
              <c16:uniqueId val="{00000006-FCC1-472F-844E-E695006F3EB7}"/>
            </c:ext>
          </c:extLst>
        </c:ser>
        <c:dLbls>
          <c:dLblPos val="ctr"/>
          <c:showLegendKey val="0"/>
          <c:showVal val="1"/>
          <c:showCatName val="0"/>
          <c:showSerName val="0"/>
          <c:showPercent val="0"/>
          <c:showBubbleSize val="0"/>
        </c:dLbls>
        <c:gapWidth val="50"/>
        <c:overlap val="100"/>
        <c:axId val="289666936"/>
        <c:axId val="289667328"/>
      </c:barChart>
      <c:lineChart>
        <c:grouping val="standard"/>
        <c:varyColors val="0"/>
        <c:ser>
          <c:idx val="0"/>
          <c:order val="0"/>
          <c:tx>
            <c:strRef>
              <c:f>'evolutie ASR-E'!$K$5</c:f>
              <c:strCache>
                <c:ptCount val="1"/>
                <c:pt idx="0">
                  <c:v>Alle vermijdbare oorzaken</c:v>
                </c:pt>
              </c:strCache>
            </c:strRef>
          </c:tx>
          <c:spPr>
            <a:ln w="34925" cap="rnd">
              <a:solidFill>
                <a:schemeClr val="accent1"/>
              </a:solidFill>
              <a:round/>
            </a:ln>
            <a:effectLst/>
          </c:spPr>
          <c:marker>
            <c:symbol val="none"/>
          </c:marker>
          <c:dLbls>
            <c:delete val="1"/>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ASR-E'!$L$5:$Q$5</c:f>
              <c:numCache>
                <c:formatCode>0.0%</c:formatCode>
                <c:ptCount val="6"/>
                <c:pt idx="0">
                  <c:v>0.23310976653026066</c:v>
                </c:pt>
                <c:pt idx="1">
                  <c:v>0.22783070332518537</c:v>
                </c:pt>
                <c:pt idx="2">
                  <c:v>0.22899038598941743</c:v>
                </c:pt>
                <c:pt idx="3">
                  <c:v>0.23312041165623384</c:v>
                </c:pt>
                <c:pt idx="4">
                  <c:v>0.22687615388165047</c:v>
                </c:pt>
                <c:pt idx="5">
                  <c:v>0.23123014041094103</c:v>
                </c:pt>
              </c:numCache>
            </c:numRef>
          </c:val>
          <c:smooth val="0"/>
          <c:extLst>
            <c:ext xmlns:c16="http://schemas.microsoft.com/office/drawing/2014/chart" uri="{C3380CC4-5D6E-409C-BE32-E72D297353CC}">
              <c16:uniqueId val="{00000007-FCC1-472F-844E-E695006F3EB7}"/>
            </c:ext>
          </c:extLst>
        </c:ser>
        <c:ser>
          <c:idx val="2"/>
          <c:order val="1"/>
          <c:tx>
            <c:strRef>
              <c:f>'evolutie ASR-E'!$K$6</c:f>
              <c:strCache>
                <c:ptCount val="1"/>
                <c:pt idx="0">
                  <c:v>te voorkomen</c:v>
                </c:pt>
              </c:strCache>
            </c:strRef>
          </c:tx>
          <c:spPr>
            <a:ln w="28575" cap="rnd">
              <a:solidFill>
                <a:schemeClr val="accent3"/>
              </a:solidFill>
              <a:prstDash val="lgDash"/>
              <a:round/>
            </a:ln>
            <a:effectLst/>
          </c:spPr>
          <c:marker>
            <c:symbol val="none"/>
          </c:marker>
          <c:dLbls>
            <c:delete val="1"/>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ASR-E'!$L$6:$Q$6</c:f>
              <c:numCache>
                <c:formatCode>0.0%</c:formatCode>
                <c:ptCount val="6"/>
                <c:pt idx="0">
                  <c:v>0.19773588840911169</c:v>
                </c:pt>
                <c:pt idx="1">
                  <c:v>0.19373904141172543</c:v>
                </c:pt>
                <c:pt idx="2">
                  <c:v>0.19376758698538782</c:v>
                </c:pt>
                <c:pt idx="3">
                  <c:v>0.19897787420515392</c:v>
                </c:pt>
                <c:pt idx="4">
                  <c:v>0.19995077038805673</c:v>
                </c:pt>
                <c:pt idx="5">
                  <c:v>0.20174143484700774</c:v>
                </c:pt>
              </c:numCache>
            </c:numRef>
          </c:val>
          <c:smooth val="0"/>
          <c:extLst>
            <c:ext xmlns:c16="http://schemas.microsoft.com/office/drawing/2014/chart" uri="{C3380CC4-5D6E-409C-BE32-E72D297353CC}">
              <c16:uniqueId val="{00000008-FCC1-472F-844E-E695006F3EB7}"/>
            </c:ext>
          </c:extLst>
        </c:ser>
        <c:ser>
          <c:idx val="4"/>
          <c:order val="2"/>
          <c:tx>
            <c:strRef>
              <c:f>'evolutie ASR-E'!$K$7</c:f>
              <c:strCache>
                <c:ptCount val="1"/>
                <c:pt idx="0">
                  <c:v>behandelbaar</c:v>
                </c:pt>
              </c:strCache>
            </c:strRef>
          </c:tx>
          <c:spPr>
            <a:ln w="28575" cap="rnd">
              <a:solidFill>
                <a:schemeClr val="accent4"/>
              </a:solidFill>
              <a:prstDash val="dash"/>
              <a:round/>
            </a:ln>
            <a:effectLst/>
          </c:spPr>
          <c:marker>
            <c:symbol val="none"/>
          </c:marker>
          <c:dLbls>
            <c:delete val="1"/>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ASR-E'!$L$7:$Q$7</c:f>
              <c:numCache>
                <c:formatCode>0.0%</c:formatCode>
                <c:ptCount val="6"/>
                <c:pt idx="0">
                  <c:v>8.0063210741792012E-2</c:v>
                </c:pt>
                <c:pt idx="1">
                  <c:v>7.6021436668701106E-2</c:v>
                </c:pt>
                <c:pt idx="2">
                  <c:v>7.791333502963492E-2</c:v>
                </c:pt>
                <c:pt idx="3">
                  <c:v>7.5706490954278574E-2</c:v>
                </c:pt>
                <c:pt idx="4">
                  <c:v>7.4552022759174386E-2</c:v>
                </c:pt>
                <c:pt idx="5">
                  <c:v>7.4020186649169706E-2</c:v>
                </c:pt>
              </c:numCache>
            </c:numRef>
          </c:val>
          <c:smooth val="0"/>
          <c:extLst>
            <c:ext xmlns:c16="http://schemas.microsoft.com/office/drawing/2014/chart" uri="{C3380CC4-5D6E-409C-BE32-E72D297353CC}">
              <c16:uniqueId val="{00000009-FCC1-472F-844E-E695006F3EB7}"/>
            </c:ext>
          </c:extLst>
        </c:ser>
        <c:dLbls>
          <c:dLblPos val="ctr"/>
          <c:showLegendKey val="0"/>
          <c:showVal val="1"/>
          <c:showCatName val="0"/>
          <c:showSerName val="0"/>
          <c:showPercent val="0"/>
          <c:showBubbleSize val="0"/>
        </c:dLbls>
        <c:marker val="1"/>
        <c:smooth val="0"/>
        <c:axId val="289666936"/>
        <c:axId val="289667328"/>
      </c:lineChart>
      <c:catAx>
        <c:axId val="28966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667328"/>
        <c:crosses val="autoZero"/>
        <c:auto val="1"/>
        <c:lblAlgn val="ctr"/>
        <c:lblOffset val="100"/>
        <c:noMultiLvlLbl val="0"/>
      </c:catAx>
      <c:valAx>
        <c:axId val="2896673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nl-BE" sz="900"/>
                  <a:t>Aandeel in  totale  gestandaarde </a:t>
                </a:r>
              </a:p>
              <a:p>
                <a:pPr>
                  <a:defRPr sz="900"/>
                </a:pPr>
                <a:r>
                  <a:rPr lang="nl-BE" sz="900"/>
                  <a:t>sterfte (ASR- E)</a:t>
                </a:r>
              </a:p>
            </c:rich>
          </c:tx>
          <c:layout>
            <c:manualLayout>
              <c:xMode val="edge"/>
              <c:yMode val="edge"/>
              <c:x val="4.4404154014624888E-3"/>
              <c:y val="0.2368065756486321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666936"/>
        <c:crosses val="autoZero"/>
        <c:crossBetween val="between"/>
      </c:valAx>
      <c:spPr>
        <a:noFill/>
        <a:ln>
          <a:noFill/>
        </a:ln>
        <a:effectLst/>
      </c:spPr>
    </c:plotArea>
    <c:legend>
      <c:legendPos val="r"/>
      <c:layout>
        <c:manualLayout>
          <c:xMode val="edge"/>
          <c:yMode val="edge"/>
          <c:x val="0.75042724970181385"/>
          <c:y val="2.1108831984237266E-2"/>
          <c:w val="0.24957275029818618"/>
          <c:h val="0.966682105913231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Vrouwen</a:t>
            </a:r>
          </a:p>
        </c:rich>
      </c:tx>
      <c:layout>
        <c:manualLayout>
          <c:xMode val="edge"/>
          <c:yMode val="edge"/>
          <c:x val="0.6339403371827631"/>
          <c:y val="2.6843703360609336E-3"/>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215405217204992"/>
          <c:y val="4.0149393090569564E-2"/>
          <c:w val="0.63609896941020028"/>
          <c:h val="0.87559937360771078"/>
        </c:manualLayout>
      </c:layout>
      <c:barChart>
        <c:barDir val="col"/>
        <c:grouping val="stacked"/>
        <c:varyColors val="0"/>
        <c:ser>
          <c:idx val="1"/>
          <c:order val="3"/>
          <c:tx>
            <c:strRef>
              <c:f>'evolutie ASR-E'!$K$19</c:f>
              <c:strCache>
                <c:ptCount val="1"/>
                <c:pt idx="0">
                  <c:v>Nieuwvormingen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ASR-E'!$L$19:$Q$19</c:f>
              <c:numCache>
                <c:formatCode>0.0%</c:formatCode>
                <c:ptCount val="6"/>
                <c:pt idx="0">
                  <c:v>8.6464211275867148E-2</c:v>
                </c:pt>
                <c:pt idx="1">
                  <c:v>8.135133129657271E-2</c:v>
                </c:pt>
                <c:pt idx="2">
                  <c:v>8.295792660399387E-2</c:v>
                </c:pt>
                <c:pt idx="3">
                  <c:v>8.5237504354033128E-2</c:v>
                </c:pt>
                <c:pt idx="4">
                  <c:v>7.9387159970471688E-2</c:v>
                </c:pt>
                <c:pt idx="5">
                  <c:v>8.2000733937556983E-2</c:v>
                </c:pt>
              </c:numCache>
            </c:numRef>
          </c:val>
          <c:extLst>
            <c:ext xmlns:c16="http://schemas.microsoft.com/office/drawing/2014/chart" uri="{C3380CC4-5D6E-409C-BE32-E72D297353CC}">
              <c16:uniqueId val="{00000000-909C-41F9-9F7C-41AC33C97876}"/>
            </c:ext>
          </c:extLst>
        </c:ser>
        <c:ser>
          <c:idx val="5"/>
          <c:order val="4"/>
          <c:tx>
            <c:strRef>
              <c:f>'evolutie ASR-E'!$K$21</c:f>
              <c:strCache>
                <c:ptCount val="1"/>
                <c:pt idx="0">
                  <c:v>Hart- en vaatziekten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ASR-E'!$L$21:$Q$21</c:f>
              <c:numCache>
                <c:formatCode>0.0%</c:formatCode>
                <c:ptCount val="6"/>
                <c:pt idx="0">
                  <c:v>3.0534432962497117E-2</c:v>
                </c:pt>
                <c:pt idx="1">
                  <c:v>3.1195700212642379E-2</c:v>
                </c:pt>
                <c:pt idx="2">
                  <c:v>3.0106798703287176E-2</c:v>
                </c:pt>
                <c:pt idx="3">
                  <c:v>2.8055693293583307E-2</c:v>
                </c:pt>
                <c:pt idx="4">
                  <c:v>2.5734491165863762E-2</c:v>
                </c:pt>
                <c:pt idx="5">
                  <c:v>2.6718479912843131E-2</c:v>
                </c:pt>
              </c:numCache>
            </c:numRef>
          </c:val>
          <c:extLst>
            <c:ext xmlns:c16="http://schemas.microsoft.com/office/drawing/2014/chart" uri="{C3380CC4-5D6E-409C-BE32-E72D297353CC}">
              <c16:uniqueId val="{00000001-909C-41F9-9F7C-41AC33C97876}"/>
            </c:ext>
          </c:extLst>
        </c:ser>
        <c:ser>
          <c:idx val="7"/>
          <c:order val="5"/>
          <c:tx>
            <c:strRef>
              <c:f>'evolutie ASR-E'!$K$23</c:f>
              <c:strCache>
                <c:ptCount val="1"/>
                <c:pt idx="0">
                  <c:v>Ongevallen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ASR-E'!$L$23:$Q$23</c:f>
              <c:numCache>
                <c:formatCode>0.0%</c:formatCode>
                <c:ptCount val="6"/>
                <c:pt idx="0">
                  <c:v>3.0234340255248987E-2</c:v>
                </c:pt>
                <c:pt idx="1">
                  <c:v>2.9689194077520662E-2</c:v>
                </c:pt>
                <c:pt idx="2">
                  <c:v>2.9152404508082107E-2</c:v>
                </c:pt>
                <c:pt idx="3">
                  <c:v>2.9311129404224104E-2</c:v>
                </c:pt>
                <c:pt idx="4">
                  <c:v>3.0660481581431174E-2</c:v>
                </c:pt>
                <c:pt idx="5">
                  <c:v>3.1197575101930133E-2</c:v>
                </c:pt>
              </c:numCache>
            </c:numRef>
          </c:val>
          <c:extLst>
            <c:ext xmlns:c16="http://schemas.microsoft.com/office/drawing/2014/chart" uri="{C3380CC4-5D6E-409C-BE32-E72D297353CC}">
              <c16:uniqueId val="{00000002-909C-41F9-9F7C-41AC33C97876}"/>
            </c:ext>
          </c:extLst>
        </c:ser>
        <c:ser>
          <c:idx val="8"/>
          <c:order val="6"/>
          <c:tx>
            <c:strRef>
              <c:f>'evolutie ASR-E'!$K$24</c:f>
              <c:strCache>
                <c:ptCount val="1"/>
                <c:pt idx="0">
                  <c:v>Intentionele verwondingen en verwondingen door derden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ASR-E'!$L$24:$Q$24</c:f>
              <c:numCache>
                <c:formatCode>0.0%</c:formatCode>
                <c:ptCount val="6"/>
                <c:pt idx="0">
                  <c:v>1.7755485178847626E-2</c:v>
                </c:pt>
                <c:pt idx="1">
                  <c:v>1.6265367052371055E-2</c:v>
                </c:pt>
                <c:pt idx="2">
                  <c:v>1.7303042811769823E-2</c:v>
                </c:pt>
                <c:pt idx="3">
                  <c:v>1.7998989291502808E-2</c:v>
                </c:pt>
                <c:pt idx="4">
                  <c:v>1.7482187634629699E-2</c:v>
                </c:pt>
                <c:pt idx="5">
                  <c:v>1.8041341977112393E-2</c:v>
                </c:pt>
              </c:numCache>
            </c:numRef>
          </c:val>
          <c:extLst>
            <c:ext xmlns:c16="http://schemas.microsoft.com/office/drawing/2014/chart" uri="{C3380CC4-5D6E-409C-BE32-E72D297353CC}">
              <c16:uniqueId val="{00000003-909C-41F9-9F7C-41AC33C97876}"/>
            </c:ext>
          </c:extLst>
        </c:ser>
        <c:ser>
          <c:idx val="6"/>
          <c:order val="7"/>
          <c:tx>
            <c:strRef>
              <c:f>'evolutie ASR-E'!$K$22</c:f>
              <c:strCache>
                <c:ptCount val="1"/>
                <c:pt idx="0">
                  <c:v>Respiratoire aandoeningen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ASR-E'!$L$22:$Q$22</c:f>
              <c:numCache>
                <c:formatCode>0.0%</c:formatCode>
                <c:ptCount val="6"/>
                <c:pt idx="0">
                  <c:v>1.329160615853171E-2</c:v>
                </c:pt>
                <c:pt idx="1">
                  <c:v>1.3387082973073467E-2</c:v>
                </c:pt>
                <c:pt idx="2">
                  <c:v>1.4142386710766022E-2</c:v>
                </c:pt>
                <c:pt idx="3">
                  <c:v>1.2435425053820956E-2</c:v>
                </c:pt>
                <c:pt idx="4">
                  <c:v>1.4524054214971951E-2</c:v>
                </c:pt>
                <c:pt idx="5">
                  <c:v>1.6789534316061071E-2</c:v>
                </c:pt>
              </c:numCache>
            </c:numRef>
          </c:val>
          <c:extLst>
            <c:ext xmlns:c16="http://schemas.microsoft.com/office/drawing/2014/chart" uri="{C3380CC4-5D6E-409C-BE32-E72D297353CC}">
              <c16:uniqueId val="{00000004-909C-41F9-9F7C-41AC33C97876}"/>
            </c:ext>
          </c:extLst>
        </c:ser>
        <c:ser>
          <c:idx val="3"/>
          <c:order val="8"/>
          <c:tx>
            <c:strRef>
              <c:f>'evolutie ASR-E'!$K$20</c:f>
              <c:strCache>
                <c:ptCount val="1"/>
                <c:pt idx="0">
                  <c:v>Middelengebruik</c:v>
                </c:pt>
              </c:strCache>
            </c:strRef>
          </c:tx>
          <c:spPr>
            <a:solidFill>
              <a:srgbClr val="1A5B5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ASR-E'!$L$20:$Q$20</c:f>
              <c:numCache>
                <c:formatCode>0.0%</c:formatCode>
                <c:ptCount val="6"/>
                <c:pt idx="0">
                  <c:v>7.4773099555992123E-3</c:v>
                </c:pt>
                <c:pt idx="1">
                  <c:v>7.4100505020214527E-3</c:v>
                </c:pt>
                <c:pt idx="2">
                  <c:v>7.0154170712476505E-3</c:v>
                </c:pt>
                <c:pt idx="3">
                  <c:v>8.0215759911469939E-3</c:v>
                </c:pt>
                <c:pt idx="4">
                  <c:v>7.6429026550813937E-3</c:v>
                </c:pt>
                <c:pt idx="5">
                  <c:v>9.2993225172329826E-3</c:v>
                </c:pt>
              </c:numCache>
            </c:numRef>
          </c:val>
          <c:extLst>
            <c:ext xmlns:c16="http://schemas.microsoft.com/office/drawing/2014/chart" uri="{C3380CC4-5D6E-409C-BE32-E72D297353CC}">
              <c16:uniqueId val="{00000005-909C-41F9-9F7C-41AC33C97876}"/>
            </c:ext>
          </c:extLst>
        </c:ser>
        <c:ser>
          <c:idx val="9"/>
          <c:order val="9"/>
          <c:tx>
            <c:strRef>
              <c:f>'evolutie ASR-E'!$K$25</c:f>
              <c:strCache>
                <c:ptCount val="1"/>
                <c:pt idx="0">
                  <c:v>andere oorzaken</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ASR-E'!$L$3:$Q$3</c:f>
              <c:numCache>
                <c:formatCode>General</c:formatCode>
                <c:ptCount val="6"/>
                <c:pt idx="0">
                  <c:v>2011</c:v>
                </c:pt>
                <c:pt idx="1">
                  <c:v>2012</c:v>
                </c:pt>
                <c:pt idx="2">
                  <c:v>2013</c:v>
                </c:pt>
                <c:pt idx="3">
                  <c:v>2014</c:v>
                </c:pt>
                <c:pt idx="4">
                  <c:v>2015</c:v>
                </c:pt>
                <c:pt idx="5">
                  <c:v>2016</c:v>
                </c:pt>
              </c:numCache>
            </c:numRef>
          </c:cat>
          <c:val>
            <c:numRef>
              <c:f>'evolutie ASR-E'!$L$25:$Q$25</c:f>
              <c:numCache>
                <c:formatCode>0.0%</c:formatCode>
                <c:ptCount val="6"/>
                <c:pt idx="0">
                  <c:v>1.2678916881233446E-2</c:v>
                </c:pt>
                <c:pt idx="1">
                  <c:v>1.3411579007790893E-2</c:v>
                </c:pt>
                <c:pt idx="2">
                  <c:v>1.3572229139604552E-2</c:v>
                </c:pt>
                <c:pt idx="3">
                  <c:v>1.1748238972207047E-2</c:v>
                </c:pt>
                <c:pt idx="4">
                  <c:v>1.1946796342909622E-2</c:v>
                </c:pt>
                <c:pt idx="5">
                  <c:v>1.0348446723333647E-2</c:v>
                </c:pt>
              </c:numCache>
            </c:numRef>
          </c:val>
          <c:extLst>
            <c:ext xmlns:c16="http://schemas.microsoft.com/office/drawing/2014/chart" uri="{C3380CC4-5D6E-409C-BE32-E72D297353CC}">
              <c16:uniqueId val="{00000006-909C-41F9-9F7C-41AC33C97876}"/>
            </c:ext>
          </c:extLst>
        </c:ser>
        <c:dLbls>
          <c:dLblPos val="ctr"/>
          <c:showLegendKey val="0"/>
          <c:showVal val="1"/>
          <c:showCatName val="0"/>
          <c:showSerName val="0"/>
          <c:showPercent val="0"/>
          <c:showBubbleSize val="0"/>
        </c:dLbls>
        <c:gapWidth val="50"/>
        <c:overlap val="100"/>
        <c:axId val="289668112"/>
        <c:axId val="289668504"/>
      </c:barChart>
      <c:lineChart>
        <c:grouping val="standard"/>
        <c:varyColors val="0"/>
        <c:ser>
          <c:idx val="0"/>
          <c:order val="0"/>
          <c:tx>
            <c:strRef>
              <c:f>'evolutie ASR-E'!$K$16</c:f>
              <c:strCache>
                <c:ptCount val="1"/>
                <c:pt idx="0">
                  <c:v>Alle vermijdbare oorzaken</c:v>
                </c:pt>
              </c:strCache>
            </c:strRef>
          </c:tx>
          <c:spPr>
            <a:ln w="34925" cap="rnd" cmpd="dbl">
              <a:solidFill>
                <a:schemeClr val="accent1"/>
              </a:solidFill>
              <a:round/>
            </a:ln>
            <a:effectLst/>
          </c:spPr>
          <c:marker>
            <c:symbol val="none"/>
          </c:marker>
          <c:dLbls>
            <c:delete val="1"/>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ASR-E'!$L$16:$Q$16</c:f>
              <c:numCache>
                <c:formatCode>0.0%</c:formatCode>
                <c:ptCount val="6"/>
                <c:pt idx="0">
                  <c:v>0.19843630266782522</c:v>
                </c:pt>
                <c:pt idx="1">
                  <c:v>0.19271030512199264</c:v>
                </c:pt>
                <c:pt idx="2">
                  <c:v>0.19423781081894334</c:v>
                </c:pt>
                <c:pt idx="3">
                  <c:v>0.19282177147747245</c:v>
                </c:pt>
                <c:pt idx="4">
                  <c:v>0.1873907694169458</c:v>
                </c:pt>
                <c:pt idx="5">
                  <c:v>0.19439543448607036</c:v>
                </c:pt>
              </c:numCache>
            </c:numRef>
          </c:val>
          <c:smooth val="0"/>
          <c:extLst>
            <c:ext xmlns:c16="http://schemas.microsoft.com/office/drawing/2014/chart" uri="{C3380CC4-5D6E-409C-BE32-E72D297353CC}">
              <c16:uniqueId val="{00000007-909C-41F9-9F7C-41AC33C97876}"/>
            </c:ext>
          </c:extLst>
        </c:ser>
        <c:ser>
          <c:idx val="2"/>
          <c:order val="1"/>
          <c:tx>
            <c:strRef>
              <c:f>'evolutie ASR-E'!$K$17</c:f>
              <c:strCache>
                <c:ptCount val="1"/>
                <c:pt idx="0">
                  <c:v>te voorkomen</c:v>
                </c:pt>
              </c:strCache>
            </c:strRef>
          </c:tx>
          <c:spPr>
            <a:ln w="28575" cap="rnd" cmpd="dbl">
              <a:solidFill>
                <a:schemeClr val="accent3"/>
              </a:solidFill>
              <a:prstDash val="lgDash"/>
              <a:round/>
            </a:ln>
            <a:effectLst/>
          </c:spPr>
          <c:marker>
            <c:symbol val="none"/>
          </c:marker>
          <c:dLbls>
            <c:delete val="1"/>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ASR-E'!$L$17:$Q$17</c:f>
              <c:numCache>
                <c:formatCode>0.0%</c:formatCode>
                <c:ptCount val="6"/>
                <c:pt idx="0">
                  <c:v>0.16491344649564882</c:v>
                </c:pt>
                <c:pt idx="1">
                  <c:v>0.15720330279908321</c:v>
                </c:pt>
                <c:pt idx="2">
                  <c:v>0.16043738263291446</c:v>
                </c:pt>
                <c:pt idx="3">
                  <c:v>0.16172660128444299</c:v>
                </c:pt>
                <c:pt idx="4">
                  <c:v>0.16060885063218716</c:v>
                </c:pt>
                <c:pt idx="5">
                  <c:v>0.16728548784234637</c:v>
                </c:pt>
              </c:numCache>
            </c:numRef>
          </c:val>
          <c:smooth val="0"/>
          <c:extLst>
            <c:ext xmlns:c16="http://schemas.microsoft.com/office/drawing/2014/chart" uri="{C3380CC4-5D6E-409C-BE32-E72D297353CC}">
              <c16:uniqueId val="{00000008-909C-41F9-9F7C-41AC33C97876}"/>
            </c:ext>
          </c:extLst>
        </c:ser>
        <c:ser>
          <c:idx val="4"/>
          <c:order val="2"/>
          <c:tx>
            <c:strRef>
              <c:f>'evolutie ASR-E'!$K$18</c:f>
              <c:strCache>
                <c:ptCount val="1"/>
                <c:pt idx="0">
                  <c:v>behandelbaar</c:v>
                </c:pt>
              </c:strCache>
            </c:strRef>
          </c:tx>
          <c:spPr>
            <a:ln w="28575" cap="rnd" cmpd="dbl">
              <a:solidFill>
                <a:schemeClr val="accent4"/>
              </a:solidFill>
              <a:prstDash val="dash"/>
              <a:round/>
            </a:ln>
            <a:effectLst/>
          </c:spPr>
          <c:marker>
            <c:symbol val="none"/>
          </c:marker>
          <c:dLbls>
            <c:delete val="1"/>
          </c:dLbls>
          <c:cat>
            <c:numRef>
              <c:f>'evolutie ASR-E'!$C$3:$H$3</c:f>
              <c:numCache>
                <c:formatCode>General</c:formatCode>
                <c:ptCount val="6"/>
                <c:pt idx="0">
                  <c:v>2011</c:v>
                </c:pt>
                <c:pt idx="1">
                  <c:v>2012</c:v>
                </c:pt>
                <c:pt idx="2">
                  <c:v>2013</c:v>
                </c:pt>
                <c:pt idx="3">
                  <c:v>2014</c:v>
                </c:pt>
                <c:pt idx="4">
                  <c:v>2015</c:v>
                </c:pt>
                <c:pt idx="5">
                  <c:v>2016</c:v>
                </c:pt>
              </c:numCache>
            </c:numRef>
          </c:cat>
          <c:val>
            <c:numRef>
              <c:f>'evolutie ASR-E'!$L$18:$Q$18</c:f>
              <c:numCache>
                <c:formatCode>0.0%</c:formatCode>
                <c:ptCount val="6"/>
                <c:pt idx="0">
                  <c:v>9.7605153032453928E-2</c:v>
                </c:pt>
                <c:pt idx="1">
                  <c:v>9.3954541158688537E-2</c:v>
                </c:pt>
                <c:pt idx="2">
                  <c:v>9.4361078027223252E-2</c:v>
                </c:pt>
                <c:pt idx="3">
                  <c:v>9.0259248796596317E-2</c:v>
                </c:pt>
                <c:pt idx="4">
                  <c:v>8.4732113488394059E-2</c:v>
                </c:pt>
                <c:pt idx="5">
                  <c:v>8.525654499994495E-2</c:v>
                </c:pt>
              </c:numCache>
            </c:numRef>
          </c:val>
          <c:smooth val="0"/>
          <c:extLst>
            <c:ext xmlns:c16="http://schemas.microsoft.com/office/drawing/2014/chart" uri="{C3380CC4-5D6E-409C-BE32-E72D297353CC}">
              <c16:uniqueId val="{00000009-909C-41F9-9F7C-41AC33C97876}"/>
            </c:ext>
          </c:extLst>
        </c:ser>
        <c:dLbls>
          <c:dLblPos val="ctr"/>
          <c:showLegendKey val="0"/>
          <c:showVal val="1"/>
          <c:showCatName val="0"/>
          <c:showSerName val="0"/>
          <c:showPercent val="0"/>
          <c:showBubbleSize val="0"/>
        </c:dLbls>
        <c:marker val="1"/>
        <c:smooth val="0"/>
        <c:axId val="289668112"/>
        <c:axId val="289668504"/>
      </c:lineChart>
      <c:catAx>
        <c:axId val="28966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668504"/>
        <c:crosses val="autoZero"/>
        <c:auto val="1"/>
        <c:lblAlgn val="ctr"/>
        <c:lblOffset val="100"/>
        <c:noMultiLvlLbl val="0"/>
      </c:catAx>
      <c:valAx>
        <c:axId val="289668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nl-BE" sz="900"/>
                  <a:t>Aandeel in  totale  gestandaarde </a:t>
                </a:r>
              </a:p>
              <a:p>
                <a:pPr>
                  <a:defRPr sz="900"/>
                </a:pPr>
                <a:r>
                  <a:rPr lang="nl-BE" sz="900"/>
                  <a:t>sterfte (ASR- E)</a:t>
                </a:r>
              </a:p>
            </c:rich>
          </c:tx>
          <c:layout>
            <c:manualLayout>
              <c:xMode val="edge"/>
              <c:yMode val="edge"/>
              <c:x val="4.4404154014624888E-3"/>
              <c:y val="0.19572347574200288"/>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9668112"/>
        <c:crosses val="autoZero"/>
        <c:crossBetween val="between"/>
      </c:valAx>
      <c:spPr>
        <a:noFill/>
        <a:ln>
          <a:noFill/>
        </a:ln>
        <a:effectLst/>
      </c:spPr>
    </c:plotArea>
    <c:legend>
      <c:legendPos val="r"/>
      <c:layout>
        <c:manualLayout>
          <c:xMode val="edge"/>
          <c:yMode val="edge"/>
          <c:x val="0.75541640290915057"/>
          <c:y val="7.7131240947822699E-2"/>
          <c:w val="0.24458359709084948"/>
          <c:h val="0.906924869685406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7790779140654"/>
          <c:y val="0.18720047954975386"/>
          <c:w val="0.61616609676778455"/>
          <c:h val="0.72492953930398463"/>
        </c:manualLayout>
      </c:layout>
      <c:radarChart>
        <c:radarStyle val="marker"/>
        <c:varyColors val="0"/>
        <c:ser>
          <c:idx val="0"/>
          <c:order val="0"/>
          <c:tx>
            <c:strRef>
              <c:f>'Europese vergelijking'!$B$3:$D$3</c:f>
              <c:strCache>
                <c:ptCount val="1"/>
                <c:pt idx="0">
                  <c:v>Vlaams Gewest</c:v>
                </c:pt>
              </c:strCache>
            </c:strRef>
          </c:tx>
          <c:spPr>
            <a:ln w="28575" cap="rnd">
              <a:solidFill>
                <a:schemeClr val="accent1"/>
              </a:solidFill>
              <a:round/>
            </a:ln>
            <a:effectLst/>
          </c:spPr>
          <c:marker>
            <c:symbol val="none"/>
          </c:marker>
          <c:cat>
            <c:strRef>
              <c:f>'Europese vergelijking'!$A$6:$A$14</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vergelijking'!$B$6:$B$14</c:f>
              <c:numCache>
                <c:formatCode>0.00</c:formatCode>
                <c:ptCount val="9"/>
                <c:pt idx="0">
                  <c:v>180.04237011453043</c:v>
                </c:pt>
                <c:pt idx="1">
                  <c:v>79.699845939341003</c:v>
                </c:pt>
                <c:pt idx="2" formatCode="0.0">
                  <c:v>81.367431319273393</c:v>
                </c:pt>
                <c:pt idx="3" formatCode="0.0">
                  <c:v>35.401940494385784</c:v>
                </c:pt>
                <c:pt idx="4" formatCode="0.0">
                  <c:v>30.986977840053328</c:v>
                </c:pt>
                <c:pt idx="5" formatCode="0.0">
                  <c:v>22.446042025016027</c:v>
                </c:pt>
                <c:pt idx="6" formatCode="0.0">
                  <c:v>15.56905734235391</c:v>
                </c:pt>
                <c:pt idx="7" formatCode="0.0">
                  <c:v>10.330805408688308</c:v>
                </c:pt>
                <c:pt idx="8" formatCode="0.0">
                  <c:v>11.90347482179398</c:v>
                </c:pt>
              </c:numCache>
            </c:numRef>
          </c:val>
          <c:extLst>
            <c:ext xmlns:c16="http://schemas.microsoft.com/office/drawing/2014/chart" uri="{C3380CC4-5D6E-409C-BE32-E72D297353CC}">
              <c16:uniqueId val="{00000000-912C-4CBE-B236-B4F724D63792}"/>
            </c:ext>
          </c:extLst>
        </c:ser>
        <c:ser>
          <c:idx val="1"/>
          <c:order val="1"/>
          <c:tx>
            <c:strRef>
              <c:f>'Europese vergelijking'!$E$3</c:f>
              <c:strCache>
                <c:ptCount val="1"/>
                <c:pt idx="0">
                  <c:v>Europese Unie (28 lidstaten)</c:v>
                </c:pt>
              </c:strCache>
            </c:strRef>
          </c:tx>
          <c:spPr>
            <a:ln w="28575" cap="rnd">
              <a:solidFill>
                <a:schemeClr val="accent2"/>
              </a:solidFill>
              <a:round/>
            </a:ln>
            <a:effectLst/>
          </c:spPr>
          <c:marker>
            <c:symbol val="none"/>
          </c:marker>
          <c:cat>
            <c:strRef>
              <c:f>'Europese vergelijking'!$A$6:$A$14</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vergelijking'!$E$6:$E$14</c:f>
              <c:numCache>
                <c:formatCode>0.00</c:formatCode>
                <c:ptCount val="9"/>
                <c:pt idx="0">
                  <c:v>216.5</c:v>
                </c:pt>
                <c:pt idx="1">
                  <c:v>128.13</c:v>
                </c:pt>
                <c:pt idx="2" formatCode="0.0">
                  <c:v>95.21</c:v>
                </c:pt>
                <c:pt idx="3" formatCode="0.0">
                  <c:v>74.09</c:v>
                </c:pt>
                <c:pt idx="4" formatCode="0.0">
                  <c:v>30.38</c:v>
                </c:pt>
                <c:pt idx="5" formatCode="0.0">
                  <c:v>14.71</c:v>
                </c:pt>
                <c:pt idx="6" formatCode="0.0">
                  <c:v>16.98</c:v>
                </c:pt>
                <c:pt idx="7" formatCode="0.0">
                  <c:v>16.260000000000002</c:v>
                </c:pt>
                <c:pt idx="8" formatCode="0.0">
                  <c:v>16.95</c:v>
                </c:pt>
              </c:numCache>
            </c:numRef>
          </c:val>
          <c:extLst>
            <c:ext xmlns:c16="http://schemas.microsoft.com/office/drawing/2014/chart" uri="{C3380CC4-5D6E-409C-BE32-E72D297353CC}">
              <c16:uniqueId val="{00000001-912C-4CBE-B236-B4F724D63792}"/>
            </c:ext>
          </c:extLst>
        </c:ser>
        <c:dLbls>
          <c:showLegendKey val="0"/>
          <c:showVal val="0"/>
          <c:showCatName val="0"/>
          <c:showSerName val="0"/>
          <c:showPercent val="0"/>
          <c:showBubbleSize val="0"/>
        </c:dLbls>
        <c:axId val="290157568"/>
        <c:axId val="290157960"/>
      </c:radarChart>
      <c:catAx>
        <c:axId val="29015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90157960"/>
        <c:crosses val="autoZero"/>
        <c:auto val="1"/>
        <c:lblAlgn val="ctr"/>
        <c:lblOffset val="100"/>
        <c:noMultiLvlLbl val="0"/>
      </c:catAx>
      <c:valAx>
        <c:axId val="290157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0157568"/>
        <c:crosses val="autoZero"/>
        <c:crossBetween val="between"/>
        <c:majorUnit val="20"/>
      </c:valAx>
      <c:spPr>
        <a:noFill/>
        <a:ln>
          <a:noFill/>
        </a:ln>
        <a:effectLst/>
      </c:spPr>
    </c:plotArea>
    <c:legend>
      <c:legendPos val="r"/>
      <c:layout>
        <c:manualLayout>
          <c:xMode val="edge"/>
          <c:yMode val="edge"/>
          <c:x val="2.4727128232476921E-2"/>
          <c:y val="1.7614381420080857E-2"/>
          <c:w val="0.34313475755769574"/>
          <c:h val="0.14711720216470475"/>
        </c:manualLayout>
      </c:layout>
      <c:overlay val="1"/>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24890255618222"/>
          <c:y val="3.8536153890988765E-2"/>
          <c:w val="0.60529218436136811"/>
          <c:h val="0.64531925639548038"/>
        </c:manualLayout>
      </c:layout>
      <c:lineChart>
        <c:grouping val="standard"/>
        <c:varyColors val="0"/>
        <c:ser>
          <c:idx val="4"/>
          <c:order val="0"/>
          <c:tx>
            <c:v>EU - Mannen</c:v>
          </c:tx>
          <c:spPr>
            <a:ln w="28575" cap="rnd">
              <a:noFill/>
              <a:round/>
            </a:ln>
            <a:effectLst/>
          </c:spPr>
          <c:marker>
            <c:symbol val="triangle"/>
            <c:size val="5"/>
            <c:spPr>
              <a:noFill/>
              <a:ln w="15875">
                <a:solidFill>
                  <a:schemeClr val="accent4"/>
                </a:solidFill>
              </a:ln>
              <a:effectLst/>
            </c:spPr>
          </c:marker>
          <c:cat>
            <c:strRef>
              <c:f>'Europese vergelijking'!$A$6:$A$14</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vergelijking'!$F$6:$F$14</c:f>
              <c:numCache>
                <c:formatCode>0.00</c:formatCode>
                <c:ptCount val="9"/>
                <c:pt idx="0">
                  <c:v>300.17</c:v>
                </c:pt>
                <c:pt idx="1">
                  <c:v>160.79</c:v>
                </c:pt>
                <c:pt idx="2" formatCode="0.0">
                  <c:v>120.28999999999999</c:v>
                </c:pt>
                <c:pt idx="3" formatCode="0.0">
                  <c:v>106.46000000000001</c:v>
                </c:pt>
                <c:pt idx="4" formatCode="0.0">
                  <c:v>42.45</c:v>
                </c:pt>
                <c:pt idx="5" formatCode="0.0">
                  <c:v>23.2</c:v>
                </c:pt>
                <c:pt idx="6" formatCode="0.0">
                  <c:v>22.88</c:v>
                </c:pt>
                <c:pt idx="7" formatCode="0.0">
                  <c:v>24.77</c:v>
                </c:pt>
                <c:pt idx="8" formatCode="0.0">
                  <c:v>21.669999999999998</c:v>
                </c:pt>
              </c:numCache>
            </c:numRef>
          </c:val>
          <c:smooth val="0"/>
          <c:extLst>
            <c:ext xmlns:c16="http://schemas.microsoft.com/office/drawing/2014/chart" uri="{C3380CC4-5D6E-409C-BE32-E72D297353CC}">
              <c16:uniqueId val="{00000000-AF64-471A-9E6A-54A74D1CB679}"/>
            </c:ext>
          </c:extLst>
        </c:ser>
        <c:ser>
          <c:idx val="2"/>
          <c:order val="1"/>
          <c:tx>
            <c:v>VG - Mannen</c:v>
          </c:tx>
          <c:spPr>
            <a:ln w="28575" cap="rnd">
              <a:noFill/>
              <a:round/>
            </a:ln>
            <a:effectLst/>
          </c:spPr>
          <c:marker>
            <c:symbol val="triangle"/>
            <c:size val="5"/>
            <c:spPr>
              <a:solidFill>
                <a:schemeClr val="tx2"/>
              </a:solidFill>
              <a:ln w="9525">
                <a:solidFill>
                  <a:schemeClr val="accent1"/>
                </a:solidFill>
              </a:ln>
              <a:effectLst/>
            </c:spPr>
          </c:marker>
          <c:cat>
            <c:strRef>
              <c:f>'Europese vergelijking'!$A$6:$A$14</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vergelijking'!$C$6:$C$14</c:f>
              <c:numCache>
                <c:formatCode>0.00</c:formatCode>
                <c:ptCount val="9"/>
                <c:pt idx="0">
                  <c:v>237.07977006013678</c:v>
                </c:pt>
                <c:pt idx="1">
                  <c:v>89.844158387731682</c:v>
                </c:pt>
                <c:pt idx="2" formatCode="0.0">
                  <c:v>99.281854475912681</c:v>
                </c:pt>
                <c:pt idx="3" formatCode="0.0">
                  <c:v>49.52680186547483</c:v>
                </c:pt>
                <c:pt idx="4" formatCode="0.0">
                  <c:v>40.80074804405028</c:v>
                </c:pt>
                <c:pt idx="5" formatCode="0.0">
                  <c:v>31.819476057764152</c:v>
                </c:pt>
                <c:pt idx="6" formatCode="0.0">
                  <c:v>20.730920399650202</c:v>
                </c:pt>
                <c:pt idx="7" formatCode="0.0">
                  <c:v>14.832030796280515</c:v>
                </c:pt>
                <c:pt idx="8" formatCode="0.0">
                  <c:v>14.111404049472599</c:v>
                </c:pt>
              </c:numCache>
            </c:numRef>
          </c:val>
          <c:smooth val="0"/>
          <c:extLst>
            <c:ext xmlns:c16="http://schemas.microsoft.com/office/drawing/2014/chart" uri="{C3380CC4-5D6E-409C-BE32-E72D297353CC}">
              <c16:uniqueId val="{00000001-AF64-471A-9E6A-54A74D1CB679}"/>
            </c:ext>
          </c:extLst>
        </c:ser>
        <c:ser>
          <c:idx val="1"/>
          <c:order val="2"/>
          <c:tx>
            <c:strRef>
              <c:f>'Europese vergelijking'!$E$3</c:f>
              <c:strCache>
                <c:ptCount val="1"/>
                <c:pt idx="0">
                  <c:v>Europese Unie (28 lidstaten)</c:v>
                </c:pt>
              </c:strCache>
            </c:strRef>
          </c:tx>
          <c:spPr>
            <a:ln w="28575" cap="rnd">
              <a:solidFill>
                <a:schemeClr val="accent2"/>
              </a:solidFill>
              <a:prstDash val="lgDash"/>
              <a:round/>
            </a:ln>
            <a:effectLst/>
          </c:spPr>
          <c:marker>
            <c:symbol val="none"/>
          </c:marker>
          <c:cat>
            <c:strRef>
              <c:f>'Europese vergelijking'!$A$6:$A$14</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vergelijking'!$E$6:$E$14</c:f>
              <c:numCache>
                <c:formatCode>0.00</c:formatCode>
                <c:ptCount val="9"/>
                <c:pt idx="0">
                  <c:v>216.5</c:v>
                </c:pt>
                <c:pt idx="1">
                  <c:v>128.13</c:v>
                </c:pt>
                <c:pt idx="2" formatCode="0.0">
                  <c:v>95.21</c:v>
                </c:pt>
                <c:pt idx="3" formatCode="0.0">
                  <c:v>74.09</c:v>
                </c:pt>
                <c:pt idx="4" formatCode="0.0">
                  <c:v>30.38</c:v>
                </c:pt>
                <c:pt idx="5" formatCode="0.0">
                  <c:v>14.71</c:v>
                </c:pt>
                <c:pt idx="6" formatCode="0.0">
                  <c:v>16.98</c:v>
                </c:pt>
                <c:pt idx="7" formatCode="0.0">
                  <c:v>16.260000000000002</c:v>
                </c:pt>
                <c:pt idx="8" formatCode="0.0">
                  <c:v>16.95</c:v>
                </c:pt>
              </c:numCache>
            </c:numRef>
          </c:val>
          <c:smooth val="0"/>
          <c:extLst>
            <c:ext xmlns:c16="http://schemas.microsoft.com/office/drawing/2014/chart" uri="{C3380CC4-5D6E-409C-BE32-E72D297353CC}">
              <c16:uniqueId val="{00000002-AF64-471A-9E6A-54A74D1CB679}"/>
            </c:ext>
          </c:extLst>
        </c:ser>
        <c:ser>
          <c:idx val="0"/>
          <c:order val="3"/>
          <c:tx>
            <c:strRef>
              <c:f>'Europese vergelijking'!$B$3:$D$3</c:f>
              <c:strCache>
                <c:ptCount val="1"/>
                <c:pt idx="0">
                  <c:v>Vlaams Gewest</c:v>
                </c:pt>
              </c:strCache>
            </c:strRef>
          </c:tx>
          <c:spPr>
            <a:ln w="28575" cap="rnd">
              <a:solidFill>
                <a:schemeClr val="accent1"/>
              </a:solidFill>
              <a:round/>
            </a:ln>
            <a:effectLst/>
          </c:spPr>
          <c:marker>
            <c:symbol val="none"/>
          </c:marker>
          <c:cat>
            <c:strRef>
              <c:f>'Europese vergelijking'!$A$6:$A$14</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vergelijking'!$B$6:$B$14</c:f>
              <c:numCache>
                <c:formatCode>0.00</c:formatCode>
                <c:ptCount val="9"/>
                <c:pt idx="0">
                  <c:v>180.04237011453043</c:v>
                </c:pt>
                <c:pt idx="1">
                  <c:v>79.699845939341003</c:v>
                </c:pt>
                <c:pt idx="2" formatCode="0.0">
                  <c:v>81.367431319273393</c:v>
                </c:pt>
                <c:pt idx="3" formatCode="0.0">
                  <c:v>35.401940494385784</c:v>
                </c:pt>
                <c:pt idx="4" formatCode="0.0">
                  <c:v>30.986977840053328</c:v>
                </c:pt>
                <c:pt idx="5" formatCode="0.0">
                  <c:v>22.446042025016027</c:v>
                </c:pt>
                <c:pt idx="6" formatCode="0.0">
                  <c:v>15.56905734235391</c:v>
                </c:pt>
                <c:pt idx="7" formatCode="0.0">
                  <c:v>10.330805408688308</c:v>
                </c:pt>
                <c:pt idx="8" formatCode="0.0">
                  <c:v>11.90347482179398</c:v>
                </c:pt>
              </c:numCache>
            </c:numRef>
          </c:val>
          <c:smooth val="0"/>
          <c:extLst>
            <c:ext xmlns:c16="http://schemas.microsoft.com/office/drawing/2014/chart" uri="{C3380CC4-5D6E-409C-BE32-E72D297353CC}">
              <c16:uniqueId val="{00000003-AF64-471A-9E6A-54A74D1CB679}"/>
            </c:ext>
          </c:extLst>
        </c:ser>
        <c:ser>
          <c:idx val="5"/>
          <c:order val="4"/>
          <c:tx>
            <c:v>EU - Vrouwen</c:v>
          </c:tx>
          <c:spPr>
            <a:ln w="28575" cap="rnd">
              <a:noFill/>
              <a:round/>
            </a:ln>
            <a:effectLst/>
          </c:spPr>
          <c:marker>
            <c:symbol val="circle"/>
            <c:size val="5"/>
            <c:spPr>
              <a:noFill/>
              <a:ln w="15875">
                <a:solidFill>
                  <a:schemeClr val="accent4"/>
                </a:solidFill>
              </a:ln>
              <a:effectLst/>
            </c:spPr>
          </c:marker>
          <c:cat>
            <c:strRef>
              <c:f>'Europese vergelijking'!$A$6:$A$14</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vergelijking'!$G$6:$G$14</c:f>
              <c:numCache>
                <c:formatCode>0.00</c:formatCode>
                <c:ptCount val="9"/>
                <c:pt idx="0">
                  <c:v>142.12</c:v>
                </c:pt>
                <c:pt idx="1">
                  <c:v>98.75</c:v>
                </c:pt>
                <c:pt idx="2" formatCode="0.0">
                  <c:v>73.02</c:v>
                </c:pt>
                <c:pt idx="3" formatCode="0.0">
                  <c:v>44.75</c:v>
                </c:pt>
                <c:pt idx="4" formatCode="0.0">
                  <c:v>20.37</c:v>
                </c:pt>
                <c:pt idx="5" formatCode="0.0">
                  <c:v>7.23</c:v>
                </c:pt>
                <c:pt idx="6" formatCode="0.0">
                  <c:v>11.72</c:v>
                </c:pt>
                <c:pt idx="7" formatCode="0.0">
                  <c:v>8.2800000000000011</c:v>
                </c:pt>
                <c:pt idx="8" formatCode="0.0">
                  <c:v>12.49</c:v>
                </c:pt>
              </c:numCache>
            </c:numRef>
          </c:val>
          <c:smooth val="0"/>
          <c:extLst>
            <c:ext xmlns:c16="http://schemas.microsoft.com/office/drawing/2014/chart" uri="{C3380CC4-5D6E-409C-BE32-E72D297353CC}">
              <c16:uniqueId val="{00000004-AF64-471A-9E6A-54A74D1CB679}"/>
            </c:ext>
          </c:extLst>
        </c:ser>
        <c:ser>
          <c:idx val="3"/>
          <c:order val="5"/>
          <c:tx>
            <c:v>VG - Vrouwen</c:v>
          </c:tx>
          <c:spPr>
            <a:ln w="28575" cap="rnd">
              <a:noFill/>
              <a:round/>
            </a:ln>
            <a:effectLst/>
          </c:spPr>
          <c:marker>
            <c:symbol val="circle"/>
            <c:size val="5"/>
            <c:spPr>
              <a:solidFill>
                <a:schemeClr val="tx2"/>
              </a:solidFill>
              <a:ln w="9525">
                <a:solidFill>
                  <a:schemeClr val="accent1"/>
                </a:solidFill>
              </a:ln>
              <a:effectLst/>
            </c:spPr>
          </c:marker>
          <c:cat>
            <c:strRef>
              <c:f>'Europese vergelijking'!$A$6:$A$14</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vergelijking'!$D$6:$D$14</c:f>
              <c:numCache>
                <c:formatCode>0.00</c:formatCode>
                <c:ptCount val="9"/>
                <c:pt idx="0">
                  <c:v>127.87415561420114</c:v>
                </c:pt>
                <c:pt idx="1">
                  <c:v>70.388131082940234</c:v>
                </c:pt>
                <c:pt idx="2" formatCode="0.0">
                  <c:v>64.654046230630414</c:v>
                </c:pt>
                <c:pt idx="3" formatCode="0.0">
                  <c:v>21.929400970182428</c:v>
                </c:pt>
                <c:pt idx="4" formatCode="0.0">
                  <c:v>23.281580223737723</c:v>
                </c:pt>
                <c:pt idx="5" formatCode="0.0">
                  <c:v>13.78107652557703</c:v>
                </c:pt>
                <c:pt idx="6" formatCode="0.0">
                  <c:v>10.756325586532208</c:v>
                </c:pt>
                <c:pt idx="7" formatCode="0.0">
                  <c:v>5.9161138449379953</c:v>
                </c:pt>
                <c:pt idx="8" formatCode="0.0">
                  <c:v>9.7514964701077549</c:v>
                </c:pt>
              </c:numCache>
            </c:numRef>
          </c:val>
          <c:smooth val="0"/>
          <c:extLst>
            <c:ext xmlns:c16="http://schemas.microsoft.com/office/drawing/2014/chart" uri="{C3380CC4-5D6E-409C-BE32-E72D297353CC}">
              <c16:uniqueId val="{00000005-AF64-471A-9E6A-54A74D1CB679}"/>
            </c:ext>
          </c:extLst>
        </c:ser>
        <c:dLbls>
          <c:showLegendKey val="0"/>
          <c:showVal val="0"/>
          <c:showCatName val="0"/>
          <c:showSerName val="0"/>
          <c:showPercent val="0"/>
          <c:showBubbleSize val="0"/>
        </c:dLbls>
        <c:marker val="1"/>
        <c:smooth val="0"/>
        <c:axId val="290158744"/>
        <c:axId val="290159136"/>
      </c:lineChart>
      <c:catAx>
        <c:axId val="290158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crossAx val="290159136"/>
        <c:crosses val="autoZero"/>
        <c:auto val="1"/>
        <c:lblAlgn val="ctr"/>
        <c:lblOffset val="100"/>
        <c:noMultiLvlLbl val="0"/>
      </c:catAx>
      <c:valAx>
        <c:axId val="29015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b="0" i="0" kern="1200" baseline="0">
                    <a:solidFill>
                      <a:srgbClr val="787878"/>
                    </a:solidFill>
                    <a:effectLst/>
                  </a:rPr>
                  <a:t>Gestandaardiseerd aantal</a:t>
                </a:r>
              </a:p>
              <a:p>
                <a:pPr>
                  <a:defRPr sz="1100"/>
                </a:pPr>
                <a:r>
                  <a:rPr lang="nl-BE" sz="1100" b="0" i="0" kern="1200" baseline="0">
                    <a:solidFill>
                      <a:srgbClr val="787878"/>
                    </a:solidFill>
                    <a:effectLst/>
                  </a:rPr>
                  <a:t> overlijdens (ASR- E)</a:t>
                </a:r>
                <a:endParaRPr lang="nl-BE" sz="1100">
                  <a:effectLst/>
                </a:endParaRPr>
              </a:p>
            </c:rich>
          </c:tx>
          <c:layout>
            <c:manualLayout>
              <c:xMode val="edge"/>
              <c:yMode val="edge"/>
              <c:x val="1.7645517602769005E-3"/>
              <c:y val="0.1252570105252684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90158744"/>
        <c:crosses val="autoZero"/>
        <c:crossBetween val="between"/>
        <c:majorUnit val="20"/>
      </c:valAx>
      <c:spPr>
        <a:noFill/>
        <a:ln>
          <a:noFill/>
        </a:ln>
        <a:effectLst/>
      </c:spPr>
    </c:plotArea>
    <c:legend>
      <c:legendPos val="r"/>
      <c:layout>
        <c:manualLayout>
          <c:xMode val="edge"/>
          <c:yMode val="edge"/>
          <c:x val="0.75385725645940493"/>
          <c:y val="8.73054176392076E-2"/>
          <c:w val="0.23680240495332128"/>
          <c:h val="0.5063800553735593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7790779140654"/>
          <c:y val="0.18720047954975386"/>
          <c:w val="0.61616609676778455"/>
          <c:h val="0.72492953930398463"/>
        </c:manualLayout>
      </c:layout>
      <c:radarChart>
        <c:radarStyle val="marker"/>
        <c:varyColors val="0"/>
        <c:ser>
          <c:idx val="0"/>
          <c:order val="0"/>
          <c:tx>
            <c:strRef>
              <c:f>'Europese vergelijking'!$B$45</c:f>
              <c:strCache>
                <c:ptCount val="1"/>
                <c:pt idx="0">
                  <c:v>Vlaams Gewest</c:v>
                </c:pt>
              </c:strCache>
            </c:strRef>
          </c:tx>
          <c:spPr>
            <a:ln w="28575" cap="rnd">
              <a:solidFill>
                <a:schemeClr val="accent1"/>
              </a:solidFill>
              <a:round/>
            </a:ln>
            <a:effectLst/>
          </c:spPr>
          <c:marker>
            <c:symbol val="none"/>
          </c:marker>
          <c:cat>
            <c:strRef>
              <c:f>'Europese vergelijking'!$A$48:$A$56</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vergelijking'!$B$48:$B$56</c:f>
              <c:numCache>
                <c:formatCode>0%</c:formatCode>
                <c:ptCount val="9"/>
                <c:pt idx="0">
                  <c:v>0.18486954024258223</c:v>
                </c:pt>
                <c:pt idx="1">
                  <c:v>8.0595629984755765E-2</c:v>
                </c:pt>
                <c:pt idx="2" formatCode="0.0%">
                  <c:v>8.2711044340852358E-2</c:v>
                </c:pt>
                <c:pt idx="3" formatCode="0.0%">
                  <c:v>3.5315820869142568E-2</c:v>
                </c:pt>
                <c:pt idx="4" formatCode="0.0%">
                  <c:v>3.2482380752490998E-2</c:v>
                </c:pt>
                <c:pt idx="5" formatCode="0.0%">
                  <c:v>2.3993106952698674E-2</c:v>
                </c:pt>
                <c:pt idx="6" formatCode="0.0%">
                  <c:v>1.5360228000795352E-2</c:v>
                </c:pt>
                <c:pt idx="7" formatCode="0.0%">
                  <c:v>1.0869805359786138E-2</c:v>
                </c:pt>
                <c:pt idx="8" formatCode="0.0%">
                  <c:v>1.2405275832357555E-2</c:v>
                </c:pt>
              </c:numCache>
            </c:numRef>
          </c:val>
          <c:extLst>
            <c:ext xmlns:c16="http://schemas.microsoft.com/office/drawing/2014/chart" uri="{C3380CC4-5D6E-409C-BE32-E72D297353CC}">
              <c16:uniqueId val="{00000000-579D-4C23-ABE6-248A5BA065FB}"/>
            </c:ext>
          </c:extLst>
        </c:ser>
        <c:ser>
          <c:idx val="1"/>
          <c:order val="1"/>
          <c:tx>
            <c:strRef>
              <c:f>'Europese vergelijking'!$E$45</c:f>
              <c:strCache>
                <c:ptCount val="1"/>
                <c:pt idx="0">
                  <c:v>Europese Unie (28 lidstaten)</c:v>
                </c:pt>
              </c:strCache>
            </c:strRef>
          </c:tx>
          <c:spPr>
            <a:ln w="28575" cap="rnd">
              <a:solidFill>
                <a:schemeClr val="accent2"/>
              </a:solidFill>
              <a:round/>
            </a:ln>
            <a:effectLst/>
          </c:spPr>
          <c:marker>
            <c:symbol val="none"/>
          </c:marker>
          <c:cat>
            <c:strRef>
              <c:f>'Europese vergelijking'!$A$48:$A$56</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vergelijking'!$E$48:$E$56</c:f>
              <c:numCache>
                <c:formatCode>0.0%</c:formatCode>
                <c:ptCount val="9"/>
                <c:pt idx="0">
                  <c:v>0.11284858771777394</c:v>
                </c:pt>
                <c:pt idx="1">
                  <c:v>0.19658168207193047</c:v>
                </c:pt>
                <c:pt idx="2">
                  <c:v>8.4195166503648347E-2</c:v>
                </c:pt>
                <c:pt idx="3">
                  <c:v>6.4934265552679588E-2</c:v>
                </c:pt>
                <c:pt idx="4">
                  <c:v>2.9907032719642936E-2</c:v>
                </c:pt>
                <c:pt idx="5">
                  <c:v>1.4851291803048542E-2</c:v>
                </c:pt>
                <c:pt idx="6">
                  <c:v>1.481276379972141E-2</c:v>
                </c:pt>
                <c:pt idx="7">
                  <c:v>1.481065267625143E-2</c:v>
                </c:pt>
                <c:pt idx="8">
                  <c:v>1.5167894350937069E-2</c:v>
                </c:pt>
              </c:numCache>
            </c:numRef>
          </c:val>
          <c:extLst>
            <c:ext xmlns:c16="http://schemas.microsoft.com/office/drawing/2014/chart" uri="{C3380CC4-5D6E-409C-BE32-E72D297353CC}">
              <c16:uniqueId val="{00000001-579D-4C23-ABE6-248A5BA065FB}"/>
            </c:ext>
          </c:extLst>
        </c:ser>
        <c:dLbls>
          <c:showLegendKey val="0"/>
          <c:showVal val="0"/>
          <c:showCatName val="0"/>
          <c:showSerName val="0"/>
          <c:showPercent val="0"/>
          <c:showBubbleSize val="0"/>
        </c:dLbls>
        <c:axId val="290159920"/>
        <c:axId val="290160312"/>
      </c:radarChart>
      <c:catAx>
        <c:axId val="29015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90160312"/>
        <c:crosses val="autoZero"/>
        <c:auto val="1"/>
        <c:lblAlgn val="ctr"/>
        <c:lblOffset val="100"/>
        <c:noMultiLvlLbl val="0"/>
      </c:catAx>
      <c:valAx>
        <c:axId val="290160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0159920"/>
        <c:crosses val="autoZero"/>
        <c:crossBetween val="between"/>
      </c:valAx>
      <c:spPr>
        <a:noFill/>
        <a:ln>
          <a:noFill/>
        </a:ln>
        <a:effectLst/>
      </c:spPr>
    </c:plotArea>
    <c:legend>
      <c:legendPos val="r"/>
      <c:layout>
        <c:manualLayout>
          <c:xMode val="edge"/>
          <c:yMode val="edge"/>
          <c:x val="2.4727128232476921E-2"/>
          <c:y val="1.7614381420080857E-2"/>
          <c:w val="0.34313475755769574"/>
          <c:h val="0.14711720216470475"/>
        </c:manualLayout>
      </c:layout>
      <c:overlay val="1"/>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6297144117932"/>
          <c:y val="3.5438980439764484E-2"/>
          <c:w val="0.64265353871046338"/>
          <c:h val="0.64841642984670467"/>
        </c:manualLayout>
      </c:layout>
      <c:lineChart>
        <c:grouping val="standard"/>
        <c:varyColors val="0"/>
        <c:ser>
          <c:idx val="4"/>
          <c:order val="0"/>
          <c:tx>
            <c:v>EU - Mannen</c:v>
          </c:tx>
          <c:spPr>
            <a:ln w="28575" cap="rnd">
              <a:noFill/>
              <a:round/>
            </a:ln>
            <a:effectLst/>
          </c:spPr>
          <c:marker>
            <c:symbol val="triangle"/>
            <c:size val="5"/>
            <c:spPr>
              <a:noFill/>
              <a:ln w="15875">
                <a:solidFill>
                  <a:schemeClr val="accent4"/>
                </a:solidFill>
              </a:ln>
              <a:effectLst/>
            </c:spPr>
          </c:marker>
          <c:cat>
            <c:strRef>
              <c:f>'Europese vergelijking'!$A$48:$A$56</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vergelijking'!$F$48:$F$56</c:f>
              <c:numCache>
                <c:formatCode>0.0%</c:formatCode>
                <c:ptCount val="9"/>
                <c:pt idx="0">
                  <c:v>0.135661569513263</c:v>
                </c:pt>
                <c:pt idx="1">
                  <c:v>0.25677526490337504</c:v>
                </c:pt>
                <c:pt idx="2">
                  <c:v>0.10143852188225831</c:v>
                </c:pt>
                <c:pt idx="3">
                  <c:v>8.9519066978340639E-2</c:v>
                </c:pt>
                <c:pt idx="4">
                  <c:v>3.5674975608354767E-2</c:v>
                </c:pt>
                <c:pt idx="5">
                  <c:v>2.2077364872413342E-2</c:v>
                </c:pt>
                <c:pt idx="6">
                  <c:v>1.8988244131375474E-2</c:v>
                </c:pt>
                <c:pt idx="7">
                  <c:v>2.20184472124366E-2</c:v>
                </c:pt>
                <c:pt idx="8">
                  <c:v>1.9010321629244865E-2</c:v>
                </c:pt>
              </c:numCache>
            </c:numRef>
          </c:val>
          <c:smooth val="0"/>
          <c:extLst>
            <c:ext xmlns:c16="http://schemas.microsoft.com/office/drawing/2014/chart" uri="{C3380CC4-5D6E-409C-BE32-E72D297353CC}">
              <c16:uniqueId val="{00000000-6BEF-4E91-90AF-F6D888BC90B7}"/>
            </c:ext>
          </c:extLst>
        </c:ser>
        <c:ser>
          <c:idx val="2"/>
          <c:order val="1"/>
          <c:tx>
            <c:v>VG - Mannen</c:v>
          </c:tx>
          <c:spPr>
            <a:ln w="28575" cap="rnd">
              <a:noFill/>
              <a:round/>
            </a:ln>
            <a:effectLst/>
          </c:spPr>
          <c:marker>
            <c:symbol val="triangle"/>
            <c:size val="5"/>
            <c:spPr>
              <a:solidFill>
                <a:schemeClr val="tx2"/>
              </a:solidFill>
              <a:ln w="9525">
                <a:solidFill>
                  <a:schemeClr val="accent1"/>
                </a:solidFill>
              </a:ln>
              <a:effectLst/>
            </c:spPr>
          </c:marker>
          <c:cat>
            <c:strRef>
              <c:f>'Europese vergelijking'!$A$48:$A$56</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vergelijking'!$C$48:$C$56</c:f>
              <c:numCache>
                <c:formatCode>0%</c:formatCode>
                <c:ptCount val="9"/>
                <c:pt idx="0">
                  <c:v>0.23116184318327759</c:v>
                </c:pt>
                <c:pt idx="1">
                  <c:v>8.8328424968446229E-2</c:v>
                </c:pt>
                <c:pt idx="2" formatCode="0.0%">
                  <c:v>9.8337060738247606E-2</c:v>
                </c:pt>
                <c:pt idx="3" formatCode="0.0%">
                  <c:v>4.8471025885166406E-2</c:v>
                </c:pt>
                <c:pt idx="4" formatCode="0.0%">
                  <c:v>3.5561657182081888E-2</c:v>
                </c:pt>
                <c:pt idx="5" formatCode="0.0%">
                  <c:v>3.2638781249308031E-2</c:v>
                </c:pt>
                <c:pt idx="6" formatCode="0.0%">
                  <c:v>1.9806913044440998E-2</c:v>
                </c:pt>
                <c:pt idx="7" formatCode="0.0%">
                  <c:v>1.5511171143243064E-2</c:v>
                </c:pt>
                <c:pt idx="8" formatCode="0.0%">
                  <c:v>1.4625451163614623E-2</c:v>
                </c:pt>
              </c:numCache>
            </c:numRef>
          </c:val>
          <c:smooth val="0"/>
          <c:extLst>
            <c:ext xmlns:c16="http://schemas.microsoft.com/office/drawing/2014/chart" uri="{C3380CC4-5D6E-409C-BE32-E72D297353CC}">
              <c16:uniqueId val="{00000001-6BEF-4E91-90AF-F6D888BC90B7}"/>
            </c:ext>
          </c:extLst>
        </c:ser>
        <c:ser>
          <c:idx val="1"/>
          <c:order val="2"/>
          <c:tx>
            <c:strRef>
              <c:f>'Europese vergelijking'!$E$45</c:f>
              <c:strCache>
                <c:ptCount val="1"/>
                <c:pt idx="0">
                  <c:v>Europese Unie (28 lidstaten)</c:v>
                </c:pt>
              </c:strCache>
            </c:strRef>
          </c:tx>
          <c:spPr>
            <a:ln w="28575" cap="rnd">
              <a:solidFill>
                <a:schemeClr val="accent2"/>
              </a:solidFill>
              <a:prstDash val="lgDash"/>
              <a:round/>
            </a:ln>
            <a:effectLst/>
          </c:spPr>
          <c:marker>
            <c:symbol val="none"/>
          </c:marker>
          <c:cat>
            <c:strRef>
              <c:f>'Europese vergelijking'!$A$48:$A$56</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vergelijking'!$E$48:$E$56</c:f>
              <c:numCache>
                <c:formatCode>0.0%</c:formatCode>
                <c:ptCount val="9"/>
                <c:pt idx="0">
                  <c:v>0.11284858771777394</c:v>
                </c:pt>
                <c:pt idx="1">
                  <c:v>0.19658168207193047</c:v>
                </c:pt>
                <c:pt idx="2">
                  <c:v>8.4195166503648347E-2</c:v>
                </c:pt>
                <c:pt idx="3">
                  <c:v>6.4934265552679588E-2</c:v>
                </c:pt>
                <c:pt idx="4">
                  <c:v>2.9907032719642936E-2</c:v>
                </c:pt>
                <c:pt idx="5">
                  <c:v>1.4851291803048542E-2</c:v>
                </c:pt>
                <c:pt idx="6">
                  <c:v>1.481276379972141E-2</c:v>
                </c:pt>
                <c:pt idx="7">
                  <c:v>1.481065267625143E-2</c:v>
                </c:pt>
                <c:pt idx="8">
                  <c:v>1.5167894350937069E-2</c:v>
                </c:pt>
              </c:numCache>
            </c:numRef>
          </c:val>
          <c:smooth val="0"/>
          <c:extLst>
            <c:ext xmlns:c16="http://schemas.microsoft.com/office/drawing/2014/chart" uri="{C3380CC4-5D6E-409C-BE32-E72D297353CC}">
              <c16:uniqueId val="{00000002-6BEF-4E91-90AF-F6D888BC90B7}"/>
            </c:ext>
          </c:extLst>
        </c:ser>
        <c:ser>
          <c:idx val="0"/>
          <c:order val="3"/>
          <c:tx>
            <c:strRef>
              <c:f>'Europese vergelijking'!$B$45</c:f>
              <c:strCache>
                <c:ptCount val="1"/>
                <c:pt idx="0">
                  <c:v>Vlaams Gewest</c:v>
                </c:pt>
              </c:strCache>
            </c:strRef>
          </c:tx>
          <c:spPr>
            <a:ln w="28575" cap="rnd">
              <a:solidFill>
                <a:schemeClr val="accent1"/>
              </a:solidFill>
              <a:round/>
            </a:ln>
            <a:effectLst/>
          </c:spPr>
          <c:marker>
            <c:symbol val="none"/>
          </c:marker>
          <c:cat>
            <c:strRef>
              <c:f>'Europese vergelijking'!$A$48:$A$56</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vergelijking'!$B$48:$B$56</c:f>
              <c:numCache>
                <c:formatCode>0%</c:formatCode>
                <c:ptCount val="9"/>
                <c:pt idx="0">
                  <c:v>0.18486954024258223</c:v>
                </c:pt>
                <c:pt idx="1">
                  <c:v>8.0595629984755765E-2</c:v>
                </c:pt>
                <c:pt idx="2" formatCode="0.0%">
                  <c:v>8.2711044340852358E-2</c:v>
                </c:pt>
                <c:pt idx="3" formatCode="0.0%">
                  <c:v>3.5315820869142568E-2</c:v>
                </c:pt>
                <c:pt idx="4" formatCode="0.0%">
                  <c:v>3.2482380752490998E-2</c:v>
                </c:pt>
                <c:pt idx="5" formatCode="0.0%">
                  <c:v>2.3993106952698674E-2</c:v>
                </c:pt>
                <c:pt idx="6" formatCode="0.0%">
                  <c:v>1.5360228000795352E-2</c:v>
                </c:pt>
                <c:pt idx="7" formatCode="0.0%">
                  <c:v>1.0869805359786138E-2</c:v>
                </c:pt>
                <c:pt idx="8" formatCode="0.0%">
                  <c:v>1.2405275832357555E-2</c:v>
                </c:pt>
              </c:numCache>
            </c:numRef>
          </c:val>
          <c:smooth val="0"/>
          <c:extLst>
            <c:ext xmlns:c16="http://schemas.microsoft.com/office/drawing/2014/chart" uri="{C3380CC4-5D6E-409C-BE32-E72D297353CC}">
              <c16:uniqueId val="{00000003-6BEF-4E91-90AF-F6D888BC90B7}"/>
            </c:ext>
          </c:extLst>
        </c:ser>
        <c:ser>
          <c:idx val="5"/>
          <c:order val="4"/>
          <c:tx>
            <c:v>EU - Vrouwen</c:v>
          </c:tx>
          <c:spPr>
            <a:ln w="28575" cap="rnd">
              <a:noFill/>
              <a:round/>
            </a:ln>
            <a:effectLst/>
          </c:spPr>
          <c:marker>
            <c:symbol val="circle"/>
            <c:size val="5"/>
            <c:spPr>
              <a:noFill/>
              <a:ln w="15875">
                <a:solidFill>
                  <a:schemeClr val="accent4"/>
                </a:solidFill>
              </a:ln>
              <a:effectLst/>
            </c:spPr>
          </c:marker>
          <c:cat>
            <c:strRef>
              <c:f>'Europese vergelijking'!$A$48:$A$56</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vergelijking'!$G$48:$G$56</c:f>
              <c:numCache>
                <c:formatCode>0.0%</c:formatCode>
                <c:ptCount val="9"/>
                <c:pt idx="0">
                  <c:v>9.0389042682779933E-2</c:v>
                </c:pt>
                <c:pt idx="1">
                  <c:v>0.13733030738179255</c:v>
                </c:pt>
                <c:pt idx="2">
                  <c:v>6.7229096686954898E-2</c:v>
                </c:pt>
                <c:pt idx="3">
                  <c:v>4.0731334466624983E-2</c:v>
                </c:pt>
                <c:pt idx="4">
                  <c:v>2.4225941904663151E-2</c:v>
                </c:pt>
                <c:pt idx="5">
                  <c:v>7.7371768888106823E-3</c:v>
                </c:pt>
                <c:pt idx="6">
                  <c:v>1.0703426374273232E-2</c:v>
                </c:pt>
                <c:pt idx="7">
                  <c:v>7.7166215759038315E-3</c:v>
                </c:pt>
                <c:pt idx="8">
                  <c:v>1.1380966146839824E-2</c:v>
                </c:pt>
              </c:numCache>
            </c:numRef>
          </c:val>
          <c:smooth val="0"/>
          <c:extLst>
            <c:ext xmlns:c16="http://schemas.microsoft.com/office/drawing/2014/chart" uri="{C3380CC4-5D6E-409C-BE32-E72D297353CC}">
              <c16:uniqueId val="{00000004-6BEF-4E91-90AF-F6D888BC90B7}"/>
            </c:ext>
          </c:extLst>
        </c:ser>
        <c:ser>
          <c:idx val="3"/>
          <c:order val="5"/>
          <c:tx>
            <c:v>VG - Vrouwen</c:v>
          </c:tx>
          <c:spPr>
            <a:ln w="28575" cap="rnd">
              <a:noFill/>
              <a:round/>
            </a:ln>
            <a:effectLst/>
          </c:spPr>
          <c:marker>
            <c:symbol val="circle"/>
            <c:size val="5"/>
            <c:spPr>
              <a:solidFill>
                <a:schemeClr val="tx2"/>
              </a:solidFill>
              <a:ln w="9525">
                <a:solidFill>
                  <a:schemeClr val="accent1"/>
                </a:solidFill>
              </a:ln>
              <a:effectLst/>
            </c:spPr>
          </c:marker>
          <c:cat>
            <c:strRef>
              <c:f>'Europese vergelijking'!$A$48:$A$56</c:f>
              <c:strCache>
                <c:ptCount val="9"/>
                <c:pt idx="0">
                  <c:v>te voorkomen</c:v>
                </c:pt>
                <c:pt idx="1">
                  <c:v>behandelbaar</c:v>
                </c:pt>
                <c:pt idx="2">
                  <c:v>Nieuwvormingen</c:v>
                </c:pt>
                <c:pt idx="3">
                  <c:v>Hart- en vaatziekten</c:v>
                </c:pt>
                <c:pt idx="4">
                  <c:v>Ongevallen</c:v>
                </c:pt>
                <c:pt idx="5">
                  <c:v>Intentionele verwondingen en verwondingen door derden</c:v>
                </c:pt>
                <c:pt idx="6">
                  <c:v>Respiratoire aandoeningen</c:v>
                </c:pt>
                <c:pt idx="7">
                  <c:v>Middelengebruik</c:v>
                </c:pt>
                <c:pt idx="8">
                  <c:v>andere vermijdbare oorzaken</c:v>
                </c:pt>
              </c:strCache>
            </c:strRef>
          </c:cat>
          <c:val>
            <c:numRef>
              <c:f>'Europese vergelijking'!$D$48:$D$56</c:f>
              <c:numCache>
                <c:formatCode>0%</c:formatCode>
                <c:ptCount val="9"/>
                <c:pt idx="0">
                  <c:v>0.138785407252287</c:v>
                </c:pt>
                <c:pt idx="1">
                  <c:v>7.2897608288328003E-2</c:v>
                </c:pt>
                <c:pt idx="2" formatCode="0.0%">
                  <c:v>6.7155295932987982E-2</c:v>
                </c:pt>
                <c:pt idx="3" formatCode="0.0%">
                  <c:v>2.2219772952716852E-2</c:v>
                </c:pt>
                <c:pt idx="4" formatCode="0.0%">
                  <c:v>2.9416951394246667E-2</c:v>
                </c:pt>
                <c:pt idx="5" formatCode="0.0%">
                  <c:v>1.5386311032734487E-2</c:v>
                </c:pt>
                <c:pt idx="6" formatCode="0.0%">
                  <c:v>1.0933539071971785E-2</c:v>
                </c:pt>
                <c:pt idx="7" formatCode="0.0%">
                  <c:v>6.2493111429516145E-3</c:v>
                </c:pt>
                <c:pt idx="8" formatCode="0.0%">
                  <c:v>1.0195084316102722E-2</c:v>
                </c:pt>
              </c:numCache>
            </c:numRef>
          </c:val>
          <c:smooth val="0"/>
          <c:extLst>
            <c:ext xmlns:c16="http://schemas.microsoft.com/office/drawing/2014/chart" uri="{C3380CC4-5D6E-409C-BE32-E72D297353CC}">
              <c16:uniqueId val="{00000005-6BEF-4E91-90AF-F6D888BC90B7}"/>
            </c:ext>
          </c:extLst>
        </c:ser>
        <c:dLbls>
          <c:showLegendKey val="0"/>
          <c:showVal val="0"/>
          <c:showCatName val="0"/>
          <c:showSerName val="0"/>
          <c:showPercent val="0"/>
          <c:showBubbleSize val="0"/>
        </c:dLbls>
        <c:marker val="1"/>
        <c:smooth val="0"/>
        <c:axId val="290279408"/>
        <c:axId val="290279800"/>
      </c:lineChart>
      <c:catAx>
        <c:axId val="29027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crossAx val="290279800"/>
        <c:crosses val="autoZero"/>
        <c:auto val="1"/>
        <c:lblAlgn val="ctr"/>
        <c:lblOffset val="100"/>
        <c:noMultiLvlLbl val="0"/>
      </c:catAx>
      <c:valAx>
        <c:axId val="290279800"/>
        <c:scaling>
          <c:orientation val="minMax"/>
          <c:max val="0.27"/>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b="0" i="0" kern="1200" baseline="0">
                    <a:solidFill>
                      <a:srgbClr val="787878"/>
                    </a:solidFill>
                    <a:effectLst/>
                  </a:rPr>
                  <a:t>aandeel in totale sterfte (%)</a:t>
                </a:r>
                <a:endParaRPr lang="nl-BE" sz="1100">
                  <a:effectLst/>
                </a:endParaRPr>
              </a:p>
            </c:rich>
          </c:tx>
          <c:layout>
            <c:manualLayout>
              <c:xMode val="edge"/>
              <c:yMode val="edge"/>
              <c:x val="1.7645517602769005E-3"/>
              <c:y val="0.1252570105252684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90279408"/>
        <c:crosses val="autoZero"/>
        <c:crossBetween val="between"/>
      </c:valAx>
      <c:spPr>
        <a:noFill/>
        <a:ln>
          <a:noFill/>
        </a:ln>
        <a:effectLst/>
      </c:spPr>
    </c:plotArea>
    <c:legend>
      <c:legendPos val="r"/>
      <c:layout>
        <c:manualLayout>
          <c:xMode val="edge"/>
          <c:yMode val="edge"/>
          <c:x val="0.75385725645940493"/>
          <c:y val="8.73054176392076E-2"/>
          <c:w val="0.23680240495332128"/>
          <c:h val="0.5063800553735593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171004781886271"/>
          <c:y val="3.7435118267640996E-2"/>
          <c:w val="0.73261347854577152"/>
          <c:h val="0.90063267225647747"/>
        </c:manualLayout>
      </c:layout>
      <c:barChart>
        <c:barDir val="bar"/>
        <c:grouping val="clustered"/>
        <c:varyColors val="0"/>
        <c:ser>
          <c:idx val="0"/>
          <c:order val="0"/>
          <c:tx>
            <c:v>VG - Totaal</c:v>
          </c:tx>
          <c:spPr>
            <a:solidFill>
              <a:schemeClr val="tx2"/>
            </a:solidFill>
            <a:ln>
              <a:solidFill>
                <a:schemeClr val="tx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'Europese vergelijking'!$A$90:$A$91</c:f>
              <c:strCache>
                <c:ptCount val="2"/>
                <c:pt idx="0">
                  <c:v>te voorkomen</c:v>
                </c:pt>
                <c:pt idx="1">
                  <c:v>behandelbaar</c:v>
                </c:pt>
              </c:strCache>
            </c:strRef>
          </c:cat>
          <c:val>
            <c:numRef>
              <c:f>'Europese vergelijking'!$B$90:$B$91</c:f>
              <c:numCache>
                <c:formatCode>0%</c:formatCode>
                <c:ptCount val="2"/>
                <c:pt idx="0">
                  <c:v>0.86949948277234024</c:v>
                </c:pt>
                <c:pt idx="1">
                  <c:v>0.37335879684888995</c:v>
                </c:pt>
              </c:numCache>
            </c:numRef>
          </c:val>
          <c:extLst>
            <c:ext xmlns:c16="http://schemas.microsoft.com/office/drawing/2014/chart" uri="{C3380CC4-5D6E-409C-BE32-E72D297353CC}">
              <c16:uniqueId val="{00000000-B6D7-4EE7-B089-7EF7D165A08E}"/>
            </c:ext>
          </c:extLst>
        </c:ser>
        <c:ser>
          <c:idx val="3"/>
          <c:order val="1"/>
          <c:tx>
            <c:v>EU - Totaal</c:v>
          </c:tx>
          <c:spPr>
            <a:pattFill prst="ltVert">
              <a:fgClr>
                <a:schemeClr val="accent2">
                  <a:lumMod val="75000"/>
                </a:schemeClr>
              </a:fgClr>
              <a:bgClr>
                <a:schemeClr val="accent2"/>
              </a:bgClr>
            </a:pattFill>
            <a:ln>
              <a:solidFill>
                <a:schemeClr val="accent4">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'Europese vergelijking'!$A$90:$A$91</c:f>
              <c:strCache>
                <c:ptCount val="2"/>
                <c:pt idx="0">
                  <c:v>te voorkomen</c:v>
                </c:pt>
                <c:pt idx="1">
                  <c:v>behandelbaar</c:v>
                </c:pt>
              </c:strCache>
            </c:strRef>
          </c:cat>
          <c:val>
            <c:numRef>
              <c:f>'Europese vergelijking'!$E$90:$E$91</c:f>
              <c:numCache>
                <c:formatCode>0%</c:formatCode>
                <c:ptCount val="2"/>
                <c:pt idx="0">
                  <c:v>0.81687134364169334</c:v>
                </c:pt>
                <c:pt idx="1">
                  <c:v>0.46791146232686542</c:v>
                </c:pt>
              </c:numCache>
            </c:numRef>
          </c:val>
          <c:extLst>
            <c:ext xmlns:c16="http://schemas.microsoft.com/office/drawing/2014/chart" uri="{C3380CC4-5D6E-409C-BE32-E72D297353CC}">
              <c16:uniqueId val="{00000001-B6D7-4EE7-B089-7EF7D165A08E}"/>
            </c:ext>
          </c:extLst>
        </c:ser>
        <c:ser>
          <c:idx val="1"/>
          <c:order val="2"/>
          <c:tx>
            <c:v>VG - Mannen</c:v>
          </c:tx>
          <c:spPr>
            <a:solidFill>
              <a:schemeClr val="accent3"/>
            </a:solidFill>
            <a:ln>
              <a:solidFill>
                <a:schemeClr val="accent3">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'Europese vergelijking'!$A$90:$A$91</c:f>
              <c:strCache>
                <c:ptCount val="2"/>
                <c:pt idx="0">
                  <c:v>te voorkomen</c:v>
                </c:pt>
                <c:pt idx="1">
                  <c:v>behandelbaar</c:v>
                </c:pt>
              </c:strCache>
            </c:strRef>
          </c:cat>
          <c:val>
            <c:numRef>
              <c:f>'Europese vergelijking'!$C$90:$C$91</c:f>
              <c:numCache>
                <c:formatCode>0%</c:formatCode>
                <c:ptCount val="2"/>
                <c:pt idx="0">
                  <c:v>0.87351475661172862</c:v>
                </c:pt>
                <c:pt idx="1">
                  <c:v>0.32720071547208379</c:v>
                </c:pt>
              </c:numCache>
            </c:numRef>
          </c:val>
          <c:extLst>
            <c:ext xmlns:c16="http://schemas.microsoft.com/office/drawing/2014/chart" uri="{C3380CC4-5D6E-409C-BE32-E72D297353CC}">
              <c16:uniqueId val="{00000002-B6D7-4EE7-B089-7EF7D165A08E}"/>
            </c:ext>
          </c:extLst>
        </c:ser>
        <c:ser>
          <c:idx val="4"/>
          <c:order val="3"/>
          <c:tx>
            <c:v>EU - Mannen</c:v>
          </c:tx>
          <c:spPr>
            <a:pattFill prst="ltDnDiag">
              <a:fgClr>
                <a:srgbClr val="55B8E5"/>
              </a:fgClr>
              <a:bgClr>
                <a:schemeClr val="accent3">
                  <a:lumMod val="75000"/>
                </a:schemeClr>
              </a:bgClr>
            </a:pattFill>
            <a:ln>
              <a:solidFill>
                <a:schemeClr val="accent3">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'Europese vergelijking'!$A$90:$A$91</c:f>
              <c:strCache>
                <c:ptCount val="2"/>
                <c:pt idx="0">
                  <c:v>te voorkomen</c:v>
                </c:pt>
                <c:pt idx="1">
                  <c:v>behandelbaar</c:v>
                </c:pt>
              </c:strCache>
            </c:strRef>
          </c:cat>
          <c:val>
            <c:numRef>
              <c:f>'Europese vergelijking'!$F$90:$F$91</c:f>
              <c:numCache>
                <c:formatCode>0%</c:formatCode>
                <c:ptCount val="2"/>
                <c:pt idx="0">
                  <c:v>0.8258573588480731</c:v>
                </c:pt>
                <c:pt idx="1">
                  <c:v>0.43428916272460044</c:v>
                </c:pt>
              </c:numCache>
            </c:numRef>
          </c:val>
          <c:extLst>
            <c:ext xmlns:c16="http://schemas.microsoft.com/office/drawing/2014/chart" uri="{C3380CC4-5D6E-409C-BE32-E72D297353CC}">
              <c16:uniqueId val="{00000003-B6D7-4EE7-B089-7EF7D165A08E}"/>
            </c:ext>
          </c:extLst>
        </c:ser>
        <c:ser>
          <c:idx val="2"/>
          <c:order val="4"/>
          <c:tx>
            <c:v>VG - Vrouwen</c:v>
          </c:tx>
          <c:spPr>
            <a:solidFill>
              <a:srgbClr val="C63131"/>
            </a:solidFill>
            <a:ln>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'Europese vergelijking'!$A$90:$A$91</c:f>
              <c:strCache>
                <c:ptCount val="2"/>
                <c:pt idx="0">
                  <c:v>te voorkomen</c:v>
                </c:pt>
                <c:pt idx="1">
                  <c:v>behandelbaar</c:v>
                </c:pt>
              </c:strCache>
            </c:strRef>
          </c:cat>
          <c:val>
            <c:numRef>
              <c:f>'Europese vergelijking'!$D$90:$D$91</c:f>
              <c:numCache>
                <c:formatCode>0%</c:formatCode>
                <c:ptCount val="2"/>
                <c:pt idx="0">
                  <c:v>0.86223628691983123</c:v>
                </c:pt>
                <c:pt idx="1">
                  <c:v>0.44957805907172999</c:v>
                </c:pt>
              </c:numCache>
            </c:numRef>
          </c:val>
          <c:extLst>
            <c:ext xmlns:c16="http://schemas.microsoft.com/office/drawing/2014/chart" uri="{C3380CC4-5D6E-409C-BE32-E72D297353CC}">
              <c16:uniqueId val="{00000004-B6D7-4EE7-B089-7EF7D165A08E}"/>
            </c:ext>
          </c:extLst>
        </c:ser>
        <c:ser>
          <c:idx val="5"/>
          <c:order val="5"/>
          <c:tx>
            <c:v>EU - Vrouwen</c:v>
          </c:tx>
          <c:spPr>
            <a:pattFill prst="wdUpDiag">
              <a:fgClr>
                <a:srgbClr val="C00000"/>
              </a:fgClr>
              <a:bgClr>
                <a:srgbClr val="DE7878"/>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'Europese vergelijking'!$A$90:$A$91</c:f>
              <c:strCache>
                <c:ptCount val="2"/>
                <c:pt idx="0">
                  <c:v>te voorkomen</c:v>
                </c:pt>
                <c:pt idx="1">
                  <c:v>behandelbaar</c:v>
                </c:pt>
              </c:strCache>
            </c:strRef>
          </c:cat>
          <c:val>
            <c:numRef>
              <c:f>'Europese vergelijking'!$G$90:$G$91</c:f>
              <c:numCache>
                <c:formatCode>0%</c:formatCode>
                <c:ptCount val="2"/>
                <c:pt idx="0">
                  <c:v>0.80080360460795241</c:v>
                </c:pt>
                <c:pt idx="1">
                  <c:v>0.52804951690821256</c:v>
                </c:pt>
              </c:numCache>
            </c:numRef>
          </c:val>
          <c:extLst>
            <c:ext xmlns:c16="http://schemas.microsoft.com/office/drawing/2014/chart" uri="{C3380CC4-5D6E-409C-BE32-E72D297353CC}">
              <c16:uniqueId val="{00000005-B6D7-4EE7-B089-7EF7D165A08E}"/>
            </c:ext>
          </c:extLst>
        </c:ser>
        <c:dLbls>
          <c:dLblPos val="outEnd"/>
          <c:showLegendKey val="0"/>
          <c:showVal val="1"/>
          <c:showCatName val="0"/>
          <c:showSerName val="0"/>
          <c:showPercent val="0"/>
          <c:showBubbleSize val="0"/>
        </c:dLbls>
        <c:gapWidth val="100"/>
        <c:overlap val="20"/>
        <c:axId val="290280584"/>
        <c:axId val="290280976"/>
      </c:barChart>
      <c:catAx>
        <c:axId val="290280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crossAx val="290280976"/>
        <c:crosses val="autoZero"/>
        <c:auto val="1"/>
        <c:lblAlgn val="ctr"/>
        <c:lblOffset val="100"/>
        <c:noMultiLvlLbl val="0"/>
      </c:catAx>
      <c:valAx>
        <c:axId val="2902809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0280584"/>
        <c:crosses val="autoZero"/>
        <c:crossBetween val="between"/>
      </c:valAx>
      <c:spPr>
        <a:noFill/>
        <a:ln>
          <a:noFill/>
        </a:ln>
        <a:effectLst/>
      </c:spPr>
    </c:plotArea>
    <c:legend>
      <c:legendPos val="b"/>
      <c:layout>
        <c:manualLayout>
          <c:xMode val="edge"/>
          <c:yMode val="edge"/>
          <c:x val="0.79376186564818618"/>
          <c:y val="1.9453934974904805E-2"/>
          <c:w val="0.19526480039482583"/>
          <c:h val="0.3271330916262705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99679225875604"/>
          <c:y val="3.7435118267640996E-2"/>
          <c:w val="0.74012876276788664"/>
          <c:h val="0.70012498231695297"/>
        </c:manualLayout>
      </c:layout>
      <c:barChart>
        <c:barDir val="bar"/>
        <c:grouping val="stacked"/>
        <c:varyColors val="0"/>
        <c:ser>
          <c:idx val="0"/>
          <c:order val="0"/>
          <c:tx>
            <c:strRef>
              <c:f>'Europese vergelijking'!$A$92</c:f>
              <c:strCache>
                <c:ptCount val="1"/>
                <c:pt idx="0">
                  <c:v>Nieuwvormingen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'Europese vergelijking'!$B$87:$G$88</c15:sqref>
                  </c15:fullRef>
                </c:ext>
              </c:extLst>
              <c:f>'Europese vergelijking'!$C$87:$G$88</c:f>
              <c:multiLvlStrCache>
                <c:ptCount val="4"/>
                <c:lvl>
                  <c:pt idx="0">
                    <c:v>Mannen</c:v>
                  </c:pt>
                  <c:pt idx="1">
                    <c:v>Vrouwen</c:v>
                  </c:pt>
                  <c:pt idx="2">
                    <c:v>Mannen</c:v>
                  </c:pt>
                  <c:pt idx="3">
                    <c:v>Vrouwen</c:v>
                  </c:pt>
                </c:lvl>
                <c:lvl/>
              </c:multiLvlStrCache>
            </c:multiLvlStrRef>
          </c:cat>
          <c:val>
            <c:numRef>
              <c:extLst>
                <c:ext xmlns:c15="http://schemas.microsoft.com/office/drawing/2012/chart" uri="{02D57815-91ED-43cb-92C2-25804820EDAC}">
                  <c15:fullRef>
                    <c15:sqref>'Europese vergelijking'!$B$92:$G$92</c15:sqref>
                  </c15:fullRef>
                </c:ext>
              </c:extLst>
              <c:f>('Europese vergelijking'!$C$92:$D$92,'Europese vergelijking'!$F$92:$G$92)</c:f>
              <c:numCache>
                <c:formatCode>0%</c:formatCode>
                <c:ptCount val="4"/>
                <c:pt idx="0">
                  <c:v>0.38334823138807306</c:v>
                </c:pt>
                <c:pt idx="1">
                  <c:v>0.42592202318229716</c:v>
                </c:pt>
                <c:pt idx="2">
                  <c:v>0.32982667886598271</c:v>
                </c:pt>
                <c:pt idx="3">
                  <c:v>0.39743589743589741</c:v>
                </c:pt>
              </c:numCache>
            </c:numRef>
          </c:val>
          <c:extLst>
            <c:ext xmlns:c16="http://schemas.microsoft.com/office/drawing/2014/chart" uri="{C3380CC4-5D6E-409C-BE32-E72D297353CC}">
              <c16:uniqueId val="{00000000-C2E6-409B-B307-D146EE5749F7}"/>
            </c:ext>
          </c:extLst>
        </c:ser>
        <c:ser>
          <c:idx val="1"/>
          <c:order val="1"/>
          <c:tx>
            <c:strRef>
              <c:f>'Europese vergelijking'!$A$93</c:f>
              <c:strCache>
                <c:ptCount val="1"/>
                <c:pt idx="0">
                  <c:v>Hart- en vaatziekten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'Europese vergelijking'!$B$87:$G$88</c15:sqref>
                  </c15:fullRef>
                </c:ext>
              </c:extLst>
              <c:f>'Europese vergelijking'!$C$87:$G$88</c:f>
              <c:multiLvlStrCache>
                <c:ptCount val="4"/>
                <c:lvl>
                  <c:pt idx="0">
                    <c:v>Mannen</c:v>
                  </c:pt>
                  <c:pt idx="1">
                    <c:v>Vrouwen</c:v>
                  </c:pt>
                  <c:pt idx="2">
                    <c:v>Mannen</c:v>
                  </c:pt>
                  <c:pt idx="3">
                    <c:v>Vrouwen</c:v>
                  </c:pt>
                </c:lvl>
                <c:lvl/>
              </c:multiLvlStrCache>
            </c:multiLvlStrRef>
          </c:cat>
          <c:val>
            <c:numRef>
              <c:extLst>
                <c:ext xmlns:c15="http://schemas.microsoft.com/office/drawing/2012/chart" uri="{02D57815-91ED-43cb-92C2-25804820EDAC}">
                  <c15:fullRef>
                    <c15:sqref>'Europese vergelijking'!$B$93:$G$93</c15:sqref>
                  </c15:fullRef>
                </c:ext>
              </c:extLst>
              <c:f>('Europese vergelijking'!$C$93:$D$93,'Europese vergelijking'!$F$93:$G$93)</c:f>
              <c:numCache>
                <c:formatCode>0%</c:formatCode>
                <c:ptCount val="4"/>
                <c:pt idx="0">
                  <c:v>0.17762737836802453</c:v>
                </c:pt>
                <c:pt idx="1">
                  <c:v>0.13698630136986301</c:v>
                </c:pt>
                <c:pt idx="2">
                  <c:v>0.28669820319648037</c:v>
                </c:pt>
                <c:pt idx="3">
                  <c:v>0.23760451505016722</c:v>
                </c:pt>
              </c:numCache>
            </c:numRef>
          </c:val>
          <c:extLst>
            <c:ext xmlns:c16="http://schemas.microsoft.com/office/drawing/2014/chart" uri="{C3380CC4-5D6E-409C-BE32-E72D297353CC}">
              <c16:uniqueId val="{00000001-C2E6-409B-B307-D146EE5749F7}"/>
            </c:ext>
          </c:extLst>
        </c:ser>
        <c:ser>
          <c:idx val="2"/>
          <c:order val="2"/>
          <c:tx>
            <c:strRef>
              <c:f>'Europese vergelijking'!$A$94</c:f>
              <c:strCache>
                <c:ptCount val="1"/>
                <c:pt idx="0">
                  <c:v>Ongevallen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'Europese vergelijking'!$B$87:$G$88</c15:sqref>
                  </c15:fullRef>
                </c:ext>
              </c:extLst>
              <c:f>'Europese vergelijking'!$C$87:$G$88</c:f>
              <c:multiLvlStrCache>
                <c:ptCount val="4"/>
                <c:lvl>
                  <c:pt idx="0">
                    <c:v>Mannen</c:v>
                  </c:pt>
                  <c:pt idx="1">
                    <c:v>Vrouwen</c:v>
                  </c:pt>
                  <c:pt idx="2">
                    <c:v>Mannen</c:v>
                  </c:pt>
                  <c:pt idx="3">
                    <c:v>Vrouwen</c:v>
                  </c:pt>
                </c:lvl>
                <c:lvl/>
              </c:multiLvlStrCache>
            </c:multiLvlStrRef>
          </c:cat>
          <c:val>
            <c:numRef>
              <c:extLst>
                <c:ext xmlns:c15="http://schemas.microsoft.com/office/drawing/2012/chart" uri="{02D57815-91ED-43cb-92C2-25804820EDAC}">
                  <c15:fullRef>
                    <c15:sqref>'Europese vergelijking'!$B$94:$G$94</c15:sqref>
                  </c15:fullRef>
                </c:ext>
              </c:extLst>
              <c:f>('Europese vergelijking'!$C$94:$D$94,'Europese vergelijking'!$F$94:$G$94)</c:f>
              <c:numCache>
                <c:formatCode>0%</c:formatCode>
                <c:ptCount val="4"/>
                <c:pt idx="0">
                  <c:v>0.13395479504533264</c:v>
                </c:pt>
                <c:pt idx="1">
                  <c:v>0.18018967334035826</c:v>
                </c:pt>
                <c:pt idx="2">
                  <c:v>0.11429591128242066</c:v>
                </c:pt>
                <c:pt idx="3">
                  <c:v>0.1395601077666295</c:v>
                </c:pt>
              </c:numCache>
            </c:numRef>
          </c:val>
          <c:extLst>
            <c:ext xmlns:c16="http://schemas.microsoft.com/office/drawing/2014/chart" uri="{C3380CC4-5D6E-409C-BE32-E72D297353CC}">
              <c16:uniqueId val="{00000002-C2E6-409B-B307-D146EE5749F7}"/>
            </c:ext>
          </c:extLst>
        </c:ser>
        <c:ser>
          <c:idx val="3"/>
          <c:order val="3"/>
          <c:tx>
            <c:strRef>
              <c:f>'Europese vergelijking'!$A$95</c:f>
              <c:strCache>
                <c:ptCount val="1"/>
                <c:pt idx="0">
                  <c:v>Intentionele verwondingen en verwondingen door derden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'Europese vergelijking'!$B$87:$G$88</c15:sqref>
                  </c15:fullRef>
                </c:ext>
              </c:extLst>
              <c:f>'Europese vergelijking'!$C$87:$G$88</c:f>
              <c:multiLvlStrCache>
                <c:ptCount val="4"/>
                <c:lvl>
                  <c:pt idx="0">
                    <c:v>Mannen</c:v>
                  </c:pt>
                  <c:pt idx="1">
                    <c:v>Vrouwen</c:v>
                  </c:pt>
                  <c:pt idx="2">
                    <c:v>Mannen</c:v>
                  </c:pt>
                  <c:pt idx="3">
                    <c:v>Vrouwen</c:v>
                  </c:pt>
                </c:lvl>
                <c:lvl/>
              </c:multiLvlStrCache>
            </c:multiLvlStrRef>
          </c:cat>
          <c:val>
            <c:numRef>
              <c:extLst>
                <c:ext xmlns:c15="http://schemas.microsoft.com/office/drawing/2012/chart" uri="{02D57815-91ED-43cb-92C2-25804820EDAC}">
                  <c15:fullRef>
                    <c15:sqref>'Europese vergelijking'!$B$95:$G$95</c15:sqref>
                  </c15:fullRef>
                </c:ext>
              </c:extLst>
              <c:f>('Europese vergelijking'!$C$95:$D$95,'Europese vergelijking'!$F$95:$G$95)</c:f>
              <c:numCache>
                <c:formatCode>0%</c:formatCode>
                <c:ptCount val="4"/>
                <c:pt idx="0">
                  <c:v>0.12207891712424977</c:v>
                </c:pt>
                <c:pt idx="1">
                  <c:v>9.6733403582718647E-2</c:v>
                </c:pt>
                <c:pt idx="2">
                  <c:v>7.1423102130338006E-2</c:v>
                </c:pt>
                <c:pt idx="3">
                  <c:v>4.5347918989223336E-2</c:v>
                </c:pt>
              </c:numCache>
            </c:numRef>
          </c:val>
          <c:extLst>
            <c:ext xmlns:c16="http://schemas.microsoft.com/office/drawing/2014/chart" uri="{C3380CC4-5D6E-409C-BE32-E72D297353CC}">
              <c16:uniqueId val="{00000003-C2E6-409B-B307-D146EE5749F7}"/>
            </c:ext>
          </c:extLst>
        </c:ser>
        <c:ser>
          <c:idx val="4"/>
          <c:order val="4"/>
          <c:tx>
            <c:strRef>
              <c:f>'Europese vergelijking'!$A$96</c:f>
              <c:strCache>
                <c:ptCount val="1"/>
                <c:pt idx="0">
                  <c:v>Respiratoire aandoeningen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'Europese vergelijking'!$B$87:$G$88</c15:sqref>
                  </c15:fullRef>
                </c:ext>
              </c:extLst>
              <c:f>'Europese vergelijking'!$C$87:$G$88</c:f>
              <c:multiLvlStrCache>
                <c:ptCount val="4"/>
                <c:lvl>
                  <c:pt idx="0">
                    <c:v>Mannen</c:v>
                  </c:pt>
                  <c:pt idx="1">
                    <c:v>Vrouwen</c:v>
                  </c:pt>
                  <c:pt idx="2">
                    <c:v>Mannen</c:v>
                  </c:pt>
                  <c:pt idx="3">
                    <c:v>Vrouwen</c:v>
                  </c:pt>
                </c:lvl>
                <c:lvl/>
              </c:multiLvlStrCache>
            </c:multiLvlStrRef>
          </c:cat>
          <c:val>
            <c:numRef>
              <c:extLst>
                <c:ext xmlns:c15="http://schemas.microsoft.com/office/drawing/2012/chart" uri="{02D57815-91ED-43cb-92C2-25804820EDAC}">
                  <c15:fullRef>
                    <c15:sqref>'Europese vergelijking'!$B$96:$G$96</c15:sqref>
                  </c15:fullRef>
                </c:ext>
              </c:extLst>
              <c:f>('Europese vergelijking'!$C$96:$D$96,'Europese vergelijking'!$F$96:$G$96)</c:f>
              <c:numCache>
                <c:formatCode>0%</c:formatCode>
                <c:ptCount val="4"/>
                <c:pt idx="0">
                  <c:v>7.099987230238794E-2</c:v>
                </c:pt>
                <c:pt idx="1">
                  <c:v>6.0484720758693364E-2</c:v>
                </c:pt>
                <c:pt idx="2">
                  <c:v>5.8543739090372277E-2</c:v>
                </c:pt>
                <c:pt idx="3">
                  <c:v>5.9306484578223712E-2</c:v>
                </c:pt>
              </c:numCache>
            </c:numRef>
          </c:val>
          <c:extLst>
            <c:ext xmlns:c16="http://schemas.microsoft.com/office/drawing/2014/chart" uri="{C3380CC4-5D6E-409C-BE32-E72D297353CC}">
              <c16:uniqueId val="{00000004-C2E6-409B-B307-D146EE5749F7}"/>
            </c:ext>
          </c:extLst>
        </c:ser>
        <c:ser>
          <c:idx val="5"/>
          <c:order val="5"/>
          <c:tx>
            <c:strRef>
              <c:f>'Europese vergelijking'!$A$97</c:f>
              <c:strCache>
                <c:ptCount val="1"/>
                <c:pt idx="0">
                  <c:v>Middelengebruik</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'Europese vergelijking'!$B$87:$G$88</c15:sqref>
                  </c15:fullRef>
                </c:ext>
              </c:extLst>
              <c:f>'Europese vergelijking'!$C$87:$G$88</c:f>
              <c:multiLvlStrCache>
                <c:ptCount val="4"/>
                <c:lvl>
                  <c:pt idx="0">
                    <c:v>Mannen</c:v>
                  </c:pt>
                  <c:pt idx="1">
                    <c:v>Vrouwen</c:v>
                  </c:pt>
                  <c:pt idx="2">
                    <c:v>Mannen</c:v>
                  </c:pt>
                  <c:pt idx="3">
                    <c:v>Vrouwen</c:v>
                  </c:pt>
                </c:lvl>
                <c:lvl/>
              </c:multiLvlStrCache>
            </c:multiLvlStrRef>
          </c:cat>
          <c:val>
            <c:numRef>
              <c:extLst>
                <c:ext xmlns:c15="http://schemas.microsoft.com/office/drawing/2012/chart" uri="{02D57815-91ED-43cb-92C2-25804820EDAC}">
                  <c15:fullRef>
                    <c15:sqref>'Europese vergelijking'!$B$97:$G$97</c15:sqref>
                  </c15:fullRef>
                </c:ext>
              </c:extLst>
              <c:f>('Europese vergelijking'!$C$97:$D$97,'Europese vergelijking'!$F$97:$G$97)</c:f>
              <c:numCache>
                <c:formatCode>0%</c:formatCode>
                <c:ptCount val="4"/>
                <c:pt idx="0">
                  <c:v>5.7974715872813179E-2</c:v>
                </c:pt>
                <c:pt idx="1">
                  <c:v>4.0674394099051631E-2</c:v>
                </c:pt>
                <c:pt idx="2">
                  <c:v>7.0719694757538587E-2</c:v>
                </c:pt>
                <c:pt idx="3">
                  <c:v>4.5115663322185064E-2</c:v>
                </c:pt>
              </c:numCache>
            </c:numRef>
          </c:val>
          <c:extLst>
            <c:ext xmlns:c16="http://schemas.microsoft.com/office/drawing/2014/chart" uri="{C3380CC4-5D6E-409C-BE32-E72D297353CC}">
              <c16:uniqueId val="{00000005-C2E6-409B-B307-D146EE5749F7}"/>
            </c:ext>
          </c:extLst>
        </c:ser>
        <c:ser>
          <c:idx val="6"/>
          <c:order val="6"/>
          <c:tx>
            <c:strRef>
              <c:f>'Europese vergelijking'!$A$98</c:f>
              <c:strCache>
                <c:ptCount val="1"/>
                <c:pt idx="0">
                  <c:v>andere vermijdbare oorzaken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'Europese vergelijking'!$B$87:$G$88</c15:sqref>
                  </c15:fullRef>
                </c:ext>
              </c:extLst>
              <c:f>'Europese vergelijking'!$C$87:$G$88</c:f>
              <c:multiLvlStrCache>
                <c:ptCount val="4"/>
                <c:lvl>
                  <c:pt idx="0">
                    <c:v>Mannen</c:v>
                  </c:pt>
                  <c:pt idx="1">
                    <c:v>Vrouwen</c:v>
                  </c:pt>
                  <c:pt idx="2">
                    <c:v>Mannen</c:v>
                  </c:pt>
                  <c:pt idx="3">
                    <c:v>Vrouwen</c:v>
                  </c:pt>
                </c:lvl>
                <c:lvl/>
              </c:multiLvlStrCache>
            </c:multiLvlStrRef>
          </c:cat>
          <c:val>
            <c:numRef>
              <c:extLst>
                <c:ext xmlns:c15="http://schemas.microsoft.com/office/drawing/2012/chart" uri="{02D57815-91ED-43cb-92C2-25804820EDAC}">
                  <c15:fullRef>
                    <c15:sqref>'Europese vergelijking'!$B$98:$G$98</c15:sqref>
                  </c15:fullRef>
                </c:ext>
              </c:extLst>
              <c:f>('Europese vergelijking'!$C$98:$D$98,'Europese vergelijking'!$F$98:$G$98)</c:f>
              <c:numCache>
                <c:formatCode>0%</c:formatCode>
                <c:ptCount val="4"/>
                <c:pt idx="0">
                  <c:v>5.4016089899118887E-2</c:v>
                </c:pt>
                <c:pt idx="1">
                  <c:v>5.8997050147492625E-2</c:v>
                </c:pt>
                <c:pt idx="2">
                  <c:v>6.0836950949664841E-2</c:v>
                </c:pt>
                <c:pt idx="3">
                  <c:v>6.6394927536231885E-2</c:v>
                </c:pt>
              </c:numCache>
            </c:numRef>
          </c:val>
          <c:extLst>
            <c:ext xmlns:c16="http://schemas.microsoft.com/office/drawing/2014/chart" uri="{C3380CC4-5D6E-409C-BE32-E72D297353CC}">
              <c16:uniqueId val="{00000006-C2E6-409B-B307-D146EE5749F7}"/>
            </c:ext>
          </c:extLst>
        </c:ser>
        <c:dLbls>
          <c:dLblPos val="ctr"/>
          <c:showLegendKey val="0"/>
          <c:showVal val="1"/>
          <c:showCatName val="0"/>
          <c:showSerName val="0"/>
          <c:showPercent val="0"/>
          <c:showBubbleSize val="0"/>
        </c:dLbls>
        <c:gapWidth val="75"/>
        <c:overlap val="100"/>
        <c:axId val="290281760"/>
        <c:axId val="290282152"/>
      </c:barChart>
      <c:catAx>
        <c:axId val="290281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0282152"/>
        <c:crosses val="autoZero"/>
        <c:auto val="1"/>
        <c:lblAlgn val="ctr"/>
        <c:lblOffset val="100"/>
        <c:noMultiLvlLbl val="0"/>
      </c:catAx>
      <c:valAx>
        <c:axId val="29028215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0281760"/>
        <c:crosses val="autoZero"/>
        <c:crossBetween val="between"/>
        <c:majorUnit val="0.1"/>
      </c:valAx>
      <c:spPr>
        <a:noFill/>
        <a:ln>
          <a:noFill/>
        </a:ln>
        <a:effectLst/>
      </c:spPr>
    </c:plotArea>
    <c:legend>
      <c:legendPos val="b"/>
      <c:layout>
        <c:manualLayout>
          <c:xMode val="edge"/>
          <c:yMode val="edge"/>
          <c:x val="3.0853248607081996E-3"/>
          <c:y val="0.80366225614402953"/>
          <c:w val="0.98005267762582304"/>
          <c:h val="0.188875029373067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8718113574942"/>
          <c:y val="2.6368110236220474E-2"/>
          <c:w val="0.81011280733739732"/>
          <c:h val="0.85223300907195809"/>
        </c:manualLayout>
      </c:layout>
      <c:scatterChart>
        <c:scatterStyle val="lineMarker"/>
        <c:varyColors val="0"/>
        <c:ser>
          <c:idx val="0"/>
          <c:order val="0"/>
          <c:tx>
            <c:strRef>
              <c:f>'EU lidstaten'!$A$5</c:f>
              <c:strCache>
                <c:ptCount val="1"/>
                <c:pt idx="0">
                  <c:v>FR</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lidstaten'!$E$5</c:f>
              <c:numCache>
                <c:formatCode>0.00</c:formatCode>
                <c:ptCount val="1"/>
                <c:pt idx="0">
                  <c:v>93.73</c:v>
                </c:pt>
              </c:numCache>
            </c:numRef>
          </c:xVal>
          <c:yVal>
            <c:numRef>
              <c:f>'EU lidstaten'!$F$5</c:f>
              <c:numCache>
                <c:formatCode>0.00</c:formatCode>
                <c:ptCount val="1"/>
                <c:pt idx="0">
                  <c:v>64.97</c:v>
                </c:pt>
              </c:numCache>
            </c:numRef>
          </c:yVal>
          <c:smooth val="0"/>
          <c:extLst>
            <c:ext xmlns:c16="http://schemas.microsoft.com/office/drawing/2014/chart" uri="{C3380CC4-5D6E-409C-BE32-E72D297353CC}">
              <c16:uniqueId val="{00000000-6FD7-439B-8D14-79A21A09CCEF}"/>
            </c:ext>
          </c:extLst>
        </c:ser>
        <c:ser>
          <c:idx val="1"/>
          <c:order val="1"/>
          <c:tx>
            <c:strRef>
              <c:f>'EU lidstaten'!$A$6</c:f>
              <c:strCache>
                <c:ptCount val="1"/>
                <c:pt idx="0">
                  <c:v>VL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lidstaten'!$E$6</c:f>
              <c:numCache>
                <c:formatCode>0.00</c:formatCode>
                <c:ptCount val="1"/>
                <c:pt idx="0">
                  <c:v>97.2</c:v>
                </c:pt>
              </c:numCache>
            </c:numRef>
          </c:xVal>
          <c:yVal>
            <c:numRef>
              <c:f>'EU lidstaten'!$F$6</c:f>
              <c:numCache>
                <c:formatCode>0.00</c:formatCode>
                <c:ptCount val="1"/>
                <c:pt idx="0">
                  <c:v>76.06</c:v>
                </c:pt>
              </c:numCache>
            </c:numRef>
          </c:yVal>
          <c:smooth val="0"/>
          <c:extLst>
            <c:ext xmlns:c16="http://schemas.microsoft.com/office/drawing/2014/chart" uri="{C3380CC4-5D6E-409C-BE32-E72D297353CC}">
              <c16:uniqueId val="{00000001-6FD7-439B-8D14-79A21A09CCEF}"/>
            </c:ext>
          </c:extLst>
        </c:ser>
        <c:ser>
          <c:idx val="2"/>
          <c:order val="2"/>
          <c:tx>
            <c:strRef>
              <c:f>'EU lidstaten'!$A$7</c:f>
              <c:strCache>
                <c:ptCount val="1"/>
                <c:pt idx="0">
                  <c:v>ES</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lidstaten'!$E$7</c:f>
              <c:numCache>
                <c:formatCode>0.00</c:formatCode>
                <c:ptCount val="1"/>
                <c:pt idx="0">
                  <c:v>115.21</c:v>
                </c:pt>
              </c:numCache>
            </c:numRef>
          </c:xVal>
          <c:yVal>
            <c:numRef>
              <c:f>'EU lidstaten'!$F$7</c:f>
              <c:numCache>
                <c:formatCode>0.00</c:formatCode>
                <c:ptCount val="1"/>
                <c:pt idx="0">
                  <c:v>65.31</c:v>
                </c:pt>
              </c:numCache>
            </c:numRef>
          </c:yVal>
          <c:smooth val="0"/>
          <c:extLst>
            <c:ext xmlns:c16="http://schemas.microsoft.com/office/drawing/2014/chart" uri="{C3380CC4-5D6E-409C-BE32-E72D297353CC}">
              <c16:uniqueId val="{00000002-6FD7-439B-8D14-79A21A09CCEF}"/>
            </c:ext>
          </c:extLst>
        </c:ser>
        <c:ser>
          <c:idx val="3"/>
          <c:order val="3"/>
          <c:tx>
            <c:strRef>
              <c:f>'EU lidstaten'!$A$9</c:f>
              <c:strCache>
                <c:ptCount val="1"/>
                <c:pt idx="0">
                  <c:v>IT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lidstaten'!$E$9</c:f>
              <c:numCache>
                <c:formatCode>0.00</c:formatCode>
                <c:ptCount val="1"/>
                <c:pt idx="0">
                  <c:v>111.53</c:v>
                </c:pt>
              </c:numCache>
            </c:numRef>
          </c:xVal>
          <c:yVal>
            <c:numRef>
              <c:f>'EU lidstaten'!$F$9</c:f>
              <c:numCache>
                <c:formatCode>0.00</c:formatCode>
                <c:ptCount val="1"/>
                <c:pt idx="0">
                  <c:v>75.040000000000006</c:v>
                </c:pt>
              </c:numCache>
            </c:numRef>
          </c:yVal>
          <c:smooth val="0"/>
          <c:extLst>
            <c:ext xmlns:c16="http://schemas.microsoft.com/office/drawing/2014/chart" uri="{C3380CC4-5D6E-409C-BE32-E72D297353CC}">
              <c16:uniqueId val="{00000003-6FD7-439B-8D14-79A21A09CCEF}"/>
            </c:ext>
          </c:extLst>
        </c:ser>
        <c:ser>
          <c:idx val="4"/>
          <c:order val="4"/>
          <c:tx>
            <c:strRef>
              <c:f>'EU lidstaten'!$A$10</c:f>
              <c:strCache>
                <c:ptCount val="1"/>
                <c:pt idx="0">
                  <c:v>CY</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lidstaten'!$E$10</c:f>
              <c:numCache>
                <c:formatCode>0.00</c:formatCode>
                <c:ptCount val="1"/>
                <c:pt idx="0">
                  <c:v>118.93</c:v>
                </c:pt>
              </c:numCache>
            </c:numRef>
          </c:xVal>
          <c:yVal>
            <c:numRef>
              <c:f>'EU lidstaten'!$F$10</c:f>
              <c:numCache>
                <c:formatCode>0.00</c:formatCode>
                <c:ptCount val="1"/>
                <c:pt idx="0">
                  <c:v>71.48</c:v>
                </c:pt>
              </c:numCache>
            </c:numRef>
          </c:yVal>
          <c:smooth val="0"/>
          <c:extLst>
            <c:ext xmlns:c16="http://schemas.microsoft.com/office/drawing/2014/chart" uri="{C3380CC4-5D6E-409C-BE32-E72D297353CC}">
              <c16:uniqueId val="{00000004-6FD7-439B-8D14-79A21A09CCEF}"/>
            </c:ext>
          </c:extLst>
        </c:ser>
        <c:ser>
          <c:idx val="5"/>
          <c:order val="5"/>
          <c:tx>
            <c:strRef>
              <c:f>'EU lidstaten'!$A$11</c:f>
              <c:strCache>
                <c:ptCount val="1"/>
                <c:pt idx="0">
                  <c:v>LU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lidstaten'!$E$11</c:f>
              <c:numCache>
                <c:formatCode>0.00</c:formatCode>
                <c:ptCount val="1"/>
                <c:pt idx="0">
                  <c:v>115.11</c:v>
                </c:pt>
              </c:numCache>
            </c:numRef>
          </c:xVal>
          <c:yVal>
            <c:numRef>
              <c:f>'EU lidstaten'!$F$11</c:f>
              <c:numCache>
                <c:formatCode>0.00</c:formatCode>
                <c:ptCount val="1"/>
                <c:pt idx="0">
                  <c:v>79.73</c:v>
                </c:pt>
              </c:numCache>
            </c:numRef>
          </c:yVal>
          <c:smooth val="0"/>
          <c:extLst>
            <c:ext xmlns:c16="http://schemas.microsoft.com/office/drawing/2014/chart" uri="{C3380CC4-5D6E-409C-BE32-E72D297353CC}">
              <c16:uniqueId val="{00000005-6FD7-439B-8D14-79A21A09CCEF}"/>
            </c:ext>
          </c:extLst>
        </c:ser>
        <c:ser>
          <c:idx val="6"/>
          <c:order val="6"/>
          <c:tx>
            <c:strRef>
              <c:f>'EU lidstaten'!$A$12</c:f>
              <c:strCache>
                <c:ptCount val="1"/>
                <c:pt idx="0">
                  <c:v>BE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lidstaten'!$E$12</c:f>
              <c:numCache>
                <c:formatCode>0.00</c:formatCode>
                <c:ptCount val="1"/>
                <c:pt idx="0">
                  <c:v>113.79</c:v>
                </c:pt>
              </c:numCache>
            </c:numRef>
          </c:xVal>
          <c:yVal>
            <c:numRef>
              <c:f>'EU lidstaten'!$F$12</c:f>
              <c:numCache>
                <c:formatCode>0.00</c:formatCode>
                <c:ptCount val="1"/>
                <c:pt idx="0">
                  <c:v>82.65</c:v>
                </c:pt>
              </c:numCache>
            </c:numRef>
          </c:yVal>
          <c:smooth val="0"/>
          <c:extLst>
            <c:ext xmlns:c16="http://schemas.microsoft.com/office/drawing/2014/chart" uri="{C3380CC4-5D6E-409C-BE32-E72D297353CC}">
              <c16:uniqueId val="{00000006-6FD7-439B-8D14-79A21A09CCEF}"/>
            </c:ext>
          </c:extLst>
        </c:ser>
        <c:ser>
          <c:idx val="7"/>
          <c:order val="7"/>
          <c:tx>
            <c:strRef>
              <c:f>'EU lidstaten'!$A$13</c:f>
              <c:strCache>
                <c:ptCount val="1"/>
                <c:pt idx="0">
                  <c:v>SE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lidstaten'!$E$13</c:f>
              <c:numCache>
                <c:formatCode>0.00</c:formatCode>
                <c:ptCount val="1"/>
                <c:pt idx="0">
                  <c:v>119.35</c:v>
                </c:pt>
              </c:numCache>
            </c:numRef>
          </c:xVal>
          <c:yVal>
            <c:numRef>
              <c:f>'EU lidstaten'!$F$13</c:f>
              <c:numCache>
                <c:formatCode>0.00</c:formatCode>
                <c:ptCount val="1"/>
                <c:pt idx="0">
                  <c:v>79.23</c:v>
                </c:pt>
              </c:numCache>
            </c:numRef>
          </c:yVal>
          <c:smooth val="0"/>
          <c:extLst>
            <c:ext xmlns:c16="http://schemas.microsoft.com/office/drawing/2014/chart" uri="{C3380CC4-5D6E-409C-BE32-E72D297353CC}">
              <c16:uniqueId val="{00000007-6FD7-439B-8D14-79A21A09CCEF}"/>
            </c:ext>
          </c:extLst>
        </c:ser>
        <c:ser>
          <c:idx val="8"/>
          <c:order val="8"/>
          <c:tx>
            <c:strRef>
              <c:f>'EU lidstaten'!$A$8</c:f>
              <c:strCache>
                <c:ptCount val="1"/>
                <c:pt idx="0">
                  <c:v>NL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lidstaten'!$E$8</c:f>
              <c:numCache>
                <c:formatCode>0.00</c:formatCode>
                <c:ptCount val="1"/>
                <c:pt idx="0">
                  <c:v>100.32</c:v>
                </c:pt>
              </c:numCache>
            </c:numRef>
          </c:xVal>
          <c:yVal>
            <c:numRef>
              <c:f>'EU lidstaten'!$F$8</c:f>
              <c:numCache>
                <c:formatCode>0.00</c:formatCode>
                <c:ptCount val="1"/>
                <c:pt idx="0">
                  <c:v>82.58</c:v>
                </c:pt>
              </c:numCache>
            </c:numRef>
          </c:yVal>
          <c:smooth val="0"/>
          <c:extLst>
            <c:ext xmlns:c16="http://schemas.microsoft.com/office/drawing/2014/chart" uri="{C3380CC4-5D6E-409C-BE32-E72D297353CC}">
              <c16:uniqueId val="{00000008-6FD7-439B-8D14-79A21A09CCEF}"/>
            </c:ext>
          </c:extLst>
        </c:ser>
        <c:ser>
          <c:idx val="9"/>
          <c:order val="9"/>
          <c:tx>
            <c:strRef>
              <c:f>'EU lidstaten'!$A$14</c:f>
              <c:strCache>
                <c:ptCount val="1"/>
                <c:pt idx="0">
                  <c:v>DK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lidstaten'!$E$14</c:f>
              <c:numCache>
                <c:formatCode>0.00</c:formatCode>
                <c:ptCount val="1"/>
                <c:pt idx="0">
                  <c:v>115.15</c:v>
                </c:pt>
              </c:numCache>
            </c:numRef>
          </c:xVal>
          <c:yVal>
            <c:numRef>
              <c:f>'EU lidstaten'!$F$14</c:f>
              <c:numCache>
                <c:formatCode>0.00</c:formatCode>
                <c:ptCount val="1"/>
                <c:pt idx="0">
                  <c:v>86</c:v>
                </c:pt>
              </c:numCache>
            </c:numRef>
          </c:yVal>
          <c:smooth val="0"/>
          <c:extLst>
            <c:ext xmlns:c16="http://schemas.microsoft.com/office/drawing/2014/chart" uri="{C3380CC4-5D6E-409C-BE32-E72D297353CC}">
              <c16:uniqueId val="{00000009-6FD7-439B-8D14-79A21A09CCEF}"/>
            </c:ext>
          </c:extLst>
        </c:ser>
        <c:ser>
          <c:idx val="10"/>
          <c:order val="10"/>
          <c:tx>
            <c:strRef>
              <c:f>'EU lidstaten'!$A$15</c:f>
              <c:strCache>
                <c:ptCount val="1"/>
                <c:pt idx="0">
                  <c:v>AT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lidstaten'!$E$15</c:f>
              <c:numCache>
                <c:formatCode>0.00</c:formatCode>
                <c:ptCount val="1"/>
                <c:pt idx="0">
                  <c:v>139.1</c:v>
                </c:pt>
              </c:numCache>
            </c:numRef>
          </c:xVal>
          <c:yVal>
            <c:numRef>
              <c:f>'EU lidstaten'!$F$15</c:f>
              <c:numCache>
                <c:formatCode>0.00</c:formatCode>
                <c:ptCount val="1"/>
                <c:pt idx="0">
                  <c:v>83.77</c:v>
                </c:pt>
              </c:numCache>
            </c:numRef>
          </c:yVal>
          <c:smooth val="0"/>
          <c:extLst>
            <c:ext xmlns:c16="http://schemas.microsoft.com/office/drawing/2014/chart" uri="{C3380CC4-5D6E-409C-BE32-E72D297353CC}">
              <c16:uniqueId val="{0000000A-6FD7-439B-8D14-79A21A09CCEF}"/>
            </c:ext>
          </c:extLst>
        </c:ser>
        <c:ser>
          <c:idx val="11"/>
          <c:order val="11"/>
          <c:tx>
            <c:strRef>
              <c:f>'EU lidstaten'!$A$16</c:f>
              <c:strCache>
                <c:ptCount val="1"/>
                <c:pt idx="0">
                  <c:v>IE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lidstaten'!$E$16</c:f>
              <c:numCache>
                <c:formatCode>0.00</c:formatCode>
                <c:ptCount val="1"/>
                <c:pt idx="0">
                  <c:v>136.15</c:v>
                </c:pt>
              </c:numCache>
            </c:numRef>
          </c:xVal>
          <c:yVal>
            <c:numRef>
              <c:f>'EU lidstaten'!$F$16</c:f>
              <c:numCache>
                <c:formatCode>0.00</c:formatCode>
                <c:ptCount val="1"/>
                <c:pt idx="0">
                  <c:v>90.91</c:v>
                </c:pt>
              </c:numCache>
            </c:numRef>
          </c:yVal>
          <c:smooth val="0"/>
          <c:extLst>
            <c:ext xmlns:c16="http://schemas.microsoft.com/office/drawing/2014/chart" uri="{C3380CC4-5D6E-409C-BE32-E72D297353CC}">
              <c16:uniqueId val="{0000000B-6FD7-439B-8D14-79A21A09CCEF}"/>
            </c:ext>
          </c:extLst>
        </c:ser>
        <c:ser>
          <c:idx val="12"/>
          <c:order val="12"/>
          <c:tx>
            <c:strRef>
              <c:f>'EU lidstaten'!$A$17</c:f>
              <c:strCache>
                <c:ptCount val="1"/>
                <c:pt idx="0">
                  <c:v>PT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lidstaten'!$E$17</c:f>
              <c:numCache>
                <c:formatCode>0.00</c:formatCode>
                <c:ptCount val="1"/>
                <c:pt idx="0">
                  <c:v>149.01</c:v>
                </c:pt>
              </c:numCache>
            </c:numRef>
          </c:xVal>
          <c:yVal>
            <c:numRef>
              <c:f>'EU lidstaten'!$F$17</c:f>
              <c:numCache>
                <c:formatCode>0.00</c:formatCode>
                <c:ptCount val="1"/>
                <c:pt idx="0">
                  <c:v>83.06</c:v>
                </c:pt>
              </c:numCache>
            </c:numRef>
          </c:yVal>
          <c:smooth val="0"/>
          <c:extLst>
            <c:ext xmlns:c16="http://schemas.microsoft.com/office/drawing/2014/chart" uri="{C3380CC4-5D6E-409C-BE32-E72D297353CC}">
              <c16:uniqueId val="{0000000C-6FD7-439B-8D14-79A21A09CCEF}"/>
            </c:ext>
          </c:extLst>
        </c:ser>
        <c:ser>
          <c:idx val="13"/>
          <c:order val="13"/>
          <c:tx>
            <c:strRef>
              <c:f>'EU lidstaten'!$A$18</c:f>
              <c:strCache>
                <c:ptCount val="1"/>
                <c:pt idx="0">
                  <c:v>FI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lidstaten'!$E$18</c:f>
              <c:numCache>
                <c:formatCode>0.00</c:formatCode>
                <c:ptCount val="1"/>
                <c:pt idx="0">
                  <c:v>155.38</c:v>
                </c:pt>
              </c:numCache>
            </c:numRef>
          </c:xVal>
          <c:yVal>
            <c:numRef>
              <c:f>'EU lidstaten'!$F$18</c:f>
              <c:numCache>
                <c:formatCode>0.00</c:formatCode>
                <c:ptCount val="1"/>
                <c:pt idx="0">
                  <c:v>77.319999999999993</c:v>
                </c:pt>
              </c:numCache>
            </c:numRef>
          </c:yVal>
          <c:smooth val="0"/>
          <c:extLst>
            <c:ext xmlns:c16="http://schemas.microsoft.com/office/drawing/2014/chart" uri="{C3380CC4-5D6E-409C-BE32-E72D297353CC}">
              <c16:uniqueId val="{0000000D-6FD7-439B-8D14-79A21A09CCEF}"/>
            </c:ext>
          </c:extLst>
        </c:ser>
        <c:ser>
          <c:idx val="14"/>
          <c:order val="14"/>
          <c:tx>
            <c:strRef>
              <c:f>'EU lidstaten'!$A$19</c:f>
              <c:strCache>
                <c:ptCount val="1"/>
                <c:pt idx="0">
                  <c:v>DE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lidstaten'!$E$19</c:f>
              <c:numCache>
                <c:formatCode>0.00</c:formatCode>
                <c:ptCount val="1"/>
                <c:pt idx="0">
                  <c:v>143.18</c:v>
                </c:pt>
              </c:numCache>
            </c:numRef>
          </c:xVal>
          <c:yVal>
            <c:numRef>
              <c:f>'EU lidstaten'!$F$19</c:f>
              <c:numCache>
                <c:formatCode>0.00</c:formatCode>
                <c:ptCount val="1"/>
                <c:pt idx="0">
                  <c:v>90.01</c:v>
                </c:pt>
              </c:numCache>
            </c:numRef>
          </c:yVal>
          <c:smooth val="0"/>
          <c:extLst>
            <c:ext xmlns:c16="http://schemas.microsoft.com/office/drawing/2014/chart" uri="{C3380CC4-5D6E-409C-BE32-E72D297353CC}">
              <c16:uniqueId val="{0000000E-6FD7-439B-8D14-79A21A09CCEF}"/>
            </c:ext>
          </c:extLst>
        </c:ser>
        <c:ser>
          <c:idx val="15"/>
          <c:order val="15"/>
          <c:tx>
            <c:strRef>
              <c:f>'EU lidstaten'!$A$20</c:f>
              <c:strCache>
                <c:ptCount val="1"/>
                <c:pt idx="0">
                  <c:v>UK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lidstaten'!$E$20</c:f>
              <c:numCache>
                <c:formatCode>0.00</c:formatCode>
                <c:ptCount val="1"/>
                <c:pt idx="0">
                  <c:v>141.22999999999999</c:v>
                </c:pt>
              </c:numCache>
            </c:numRef>
          </c:xVal>
          <c:yVal>
            <c:numRef>
              <c:f>'EU lidstaten'!$F$20</c:f>
              <c:numCache>
                <c:formatCode>0.00</c:formatCode>
                <c:ptCount val="1"/>
                <c:pt idx="0">
                  <c:v>95.25</c:v>
                </c:pt>
              </c:numCache>
            </c:numRef>
          </c:yVal>
          <c:smooth val="0"/>
          <c:extLst>
            <c:ext xmlns:c16="http://schemas.microsoft.com/office/drawing/2014/chart" uri="{C3380CC4-5D6E-409C-BE32-E72D297353CC}">
              <c16:uniqueId val="{0000000F-6FD7-439B-8D14-79A21A09CCEF}"/>
            </c:ext>
          </c:extLst>
        </c:ser>
        <c:ser>
          <c:idx val="16"/>
          <c:order val="16"/>
          <c:tx>
            <c:strRef>
              <c:f>'EU lidstaten'!$A$21</c:f>
              <c:strCache>
                <c:ptCount val="1"/>
                <c:pt idx="0">
                  <c:v>MT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lidstaten'!$E$21</c:f>
              <c:numCache>
                <c:formatCode>0.00</c:formatCode>
                <c:ptCount val="1"/>
                <c:pt idx="0">
                  <c:v>143.4</c:v>
                </c:pt>
              </c:numCache>
            </c:numRef>
          </c:xVal>
          <c:yVal>
            <c:numRef>
              <c:f>'EU lidstaten'!$F$21</c:f>
              <c:numCache>
                <c:formatCode>0.00</c:formatCode>
                <c:ptCount val="1"/>
                <c:pt idx="0">
                  <c:v>97.02</c:v>
                </c:pt>
              </c:numCache>
            </c:numRef>
          </c:yVal>
          <c:smooth val="0"/>
          <c:extLst>
            <c:ext xmlns:c16="http://schemas.microsoft.com/office/drawing/2014/chart" uri="{C3380CC4-5D6E-409C-BE32-E72D297353CC}">
              <c16:uniqueId val="{00000010-6FD7-439B-8D14-79A21A09CCEF}"/>
            </c:ext>
          </c:extLst>
        </c:ser>
        <c:ser>
          <c:idx val="17"/>
          <c:order val="17"/>
          <c:tx>
            <c:strRef>
              <c:f>'EU lidstaten'!$A$22</c:f>
              <c:strCache>
                <c:ptCount val="1"/>
                <c:pt idx="0">
                  <c:v>GR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lidstaten'!$E$22</c:f>
              <c:numCache>
                <c:formatCode>0.00</c:formatCode>
                <c:ptCount val="1"/>
                <c:pt idx="0">
                  <c:v>168.49</c:v>
                </c:pt>
              </c:numCache>
            </c:numRef>
          </c:xVal>
          <c:yVal>
            <c:numRef>
              <c:f>'EU lidstaten'!$F$22</c:f>
              <c:numCache>
                <c:formatCode>0.00</c:formatCode>
                <c:ptCount val="1"/>
                <c:pt idx="0">
                  <c:v>86.84</c:v>
                </c:pt>
              </c:numCache>
            </c:numRef>
          </c:yVal>
          <c:smooth val="0"/>
          <c:extLst>
            <c:ext xmlns:c16="http://schemas.microsoft.com/office/drawing/2014/chart" uri="{C3380CC4-5D6E-409C-BE32-E72D297353CC}">
              <c16:uniqueId val="{00000011-6FD7-439B-8D14-79A21A09CCEF}"/>
            </c:ext>
          </c:extLst>
        </c:ser>
        <c:ser>
          <c:idx val="18"/>
          <c:order val="18"/>
          <c:tx>
            <c:strRef>
              <c:f>'EU lidstaten'!$A$23</c:f>
              <c:strCache>
                <c:ptCount val="1"/>
                <c:pt idx="0">
                  <c:v>SI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lidstaten'!$E$23</c:f>
              <c:numCache>
                <c:formatCode>0.00</c:formatCode>
                <c:ptCount val="1"/>
                <c:pt idx="0">
                  <c:v>166.59</c:v>
                </c:pt>
              </c:numCache>
            </c:numRef>
          </c:xVal>
          <c:yVal>
            <c:numRef>
              <c:f>'EU lidstaten'!$F$23</c:f>
              <c:numCache>
                <c:formatCode>0.00</c:formatCode>
                <c:ptCount val="1"/>
                <c:pt idx="0">
                  <c:v>91.24</c:v>
                </c:pt>
              </c:numCache>
            </c:numRef>
          </c:yVal>
          <c:smooth val="0"/>
          <c:extLst>
            <c:ext xmlns:c16="http://schemas.microsoft.com/office/drawing/2014/chart" uri="{C3380CC4-5D6E-409C-BE32-E72D297353CC}">
              <c16:uniqueId val="{00000012-6FD7-439B-8D14-79A21A09CCEF}"/>
            </c:ext>
          </c:extLst>
        </c:ser>
        <c:ser>
          <c:idx val="19"/>
          <c:order val="19"/>
          <c:tx>
            <c:strRef>
              <c:f>'EU lidstaten'!$A$24</c:f>
              <c:strCache>
                <c:ptCount val="1"/>
                <c:pt idx="0">
                  <c:v>EU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lidstaten'!$E$24</c:f>
              <c:numCache>
                <c:formatCode>0.00</c:formatCode>
                <c:ptCount val="1"/>
                <c:pt idx="0">
                  <c:v>160.79</c:v>
                </c:pt>
              </c:numCache>
            </c:numRef>
          </c:xVal>
          <c:yVal>
            <c:numRef>
              <c:f>'EU lidstaten'!$F$24</c:f>
              <c:numCache>
                <c:formatCode>0.00</c:formatCode>
                <c:ptCount val="1"/>
                <c:pt idx="0">
                  <c:v>98.75</c:v>
                </c:pt>
              </c:numCache>
            </c:numRef>
          </c:yVal>
          <c:smooth val="0"/>
          <c:extLst>
            <c:ext xmlns:c16="http://schemas.microsoft.com/office/drawing/2014/chart" uri="{C3380CC4-5D6E-409C-BE32-E72D297353CC}">
              <c16:uniqueId val="{00000013-6FD7-439B-8D14-79A21A09CCEF}"/>
            </c:ext>
          </c:extLst>
        </c:ser>
        <c:ser>
          <c:idx val="20"/>
          <c:order val="20"/>
          <c:tx>
            <c:strRef>
              <c:f>'EU lidstaten'!$A$25</c:f>
              <c:strCache>
                <c:ptCount val="1"/>
                <c:pt idx="0">
                  <c:v>PL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lidstaten'!$E$25</c:f>
              <c:numCache>
                <c:formatCode>0.00</c:formatCode>
                <c:ptCount val="1"/>
                <c:pt idx="0">
                  <c:v>235.8</c:v>
                </c:pt>
              </c:numCache>
            </c:numRef>
          </c:xVal>
          <c:yVal>
            <c:numRef>
              <c:f>'EU lidstaten'!$F$25</c:f>
              <c:numCache>
                <c:formatCode>0.00</c:formatCode>
                <c:ptCount val="1"/>
                <c:pt idx="0">
                  <c:v>123.61</c:v>
                </c:pt>
              </c:numCache>
            </c:numRef>
          </c:yVal>
          <c:smooth val="0"/>
          <c:extLst>
            <c:ext xmlns:c16="http://schemas.microsoft.com/office/drawing/2014/chart" uri="{C3380CC4-5D6E-409C-BE32-E72D297353CC}">
              <c16:uniqueId val="{00000014-6FD7-439B-8D14-79A21A09CCEF}"/>
            </c:ext>
          </c:extLst>
        </c:ser>
        <c:ser>
          <c:idx val="21"/>
          <c:order val="21"/>
          <c:tx>
            <c:strRef>
              <c:f>'EU lidstaten'!$A$26</c:f>
              <c:strCache>
                <c:ptCount val="1"/>
                <c:pt idx="0">
                  <c:v>CZ</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lidstaten'!$E$26</c:f>
              <c:numCache>
                <c:formatCode>0.00</c:formatCode>
                <c:ptCount val="1"/>
                <c:pt idx="0">
                  <c:v>249.44</c:v>
                </c:pt>
              </c:numCache>
            </c:numRef>
          </c:xVal>
          <c:yVal>
            <c:numRef>
              <c:f>'EU lidstaten'!$F$26</c:f>
              <c:numCache>
                <c:formatCode>0.00</c:formatCode>
                <c:ptCount val="1"/>
                <c:pt idx="0">
                  <c:v>126.22</c:v>
                </c:pt>
              </c:numCache>
            </c:numRef>
          </c:yVal>
          <c:smooth val="0"/>
          <c:extLst>
            <c:ext xmlns:c16="http://schemas.microsoft.com/office/drawing/2014/chart" uri="{C3380CC4-5D6E-409C-BE32-E72D297353CC}">
              <c16:uniqueId val="{00000015-6FD7-439B-8D14-79A21A09CCEF}"/>
            </c:ext>
          </c:extLst>
        </c:ser>
        <c:ser>
          <c:idx val="22"/>
          <c:order val="22"/>
          <c:tx>
            <c:strRef>
              <c:f>'EU lidstaten'!$A$27</c:f>
              <c:strCache>
                <c:ptCount val="1"/>
                <c:pt idx="0">
                  <c:v>HR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lidstaten'!$E$27</c:f>
              <c:numCache>
                <c:formatCode>0.00</c:formatCode>
                <c:ptCount val="1"/>
                <c:pt idx="0">
                  <c:v>280.81</c:v>
                </c:pt>
              </c:numCache>
            </c:numRef>
          </c:xVal>
          <c:yVal>
            <c:numRef>
              <c:f>'EU lidstaten'!$F$27</c:f>
              <c:numCache>
                <c:formatCode>0.00</c:formatCode>
                <c:ptCount val="1"/>
                <c:pt idx="0">
                  <c:v>150.56</c:v>
                </c:pt>
              </c:numCache>
            </c:numRef>
          </c:yVal>
          <c:smooth val="0"/>
          <c:extLst>
            <c:ext xmlns:c16="http://schemas.microsoft.com/office/drawing/2014/chart" uri="{C3380CC4-5D6E-409C-BE32-E72D297353CC}">
              <c16:uniqueId val="{00000016-6FD7-439B-8D14-79A21A09CCEF}"/>
            </c:ext>
          </c:extLst>
        </c:ser>
        <c:ser>
          <c:idx val="23"/>
          <c:order val="23"/>
          <c:tx>
            <c:strRef>
              <c:f>'EU lidstaten'!$A$28</c:f>
              <c:strCache>
                <c:ptCount val="1"/>
                <c:pt idx="0">
                  <c:v>EE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lidstaten'!$E$28</c:f>
              <c:numCache>
                <c:formatCode>0.00</c:formatCode>
                <c:ptCount val="1"/>
                <c:pt idx="0">
                  <c:v>348.36</c:v>
                </c:pt>
              </c:numCache>
            </c:numRef>
          </c:xVal>
          <c:yVal>
            <c:numRef>
              <c:f>'EU lidstaten'!$F$28</c:f>
              <c:numCache>
                <c:formatCode>0.00</c:formatCode>
                <c:ptCount val="1"/>
                <c:pt idx="0">
                  <c:v>151.22</c:v>
                </c:pt>
              </c:numCache>
            </c:numRef>
          </c:yVal>
          <c:smooth val="0"/>
          <c:extLst>
            <c:ext xmlns:c16="http://schemas.microsoft.com/office/drawing/2014/chart" uri="{C3380CC4-5D6E-409C-BE32-E72D297353CC}">
              <c16:uniqueId val="{00000017-6FD7-439B-8D14-79A21A09CCEF}"/>
            </c:ext>
          </c:extLst>
        </c:ser>
        <c:ser>
          <c:idx val="24"/>
          <c:order val="24"/>
          <c:tx>
            <c:strRef>
              <c:f>'EU lidstaten'!$A$29</c:f>
              <c:strCache>
                <c:ptCount val="1"/>
                <c:pt idx="0">
                  <c:v>SK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lidstaten'!$E$29</c:f>
              <c:numCache>
                <c:formatCode>0.00</c:formatCode>
                <c:ptCount val="1"/>
                <c:pt idx="0">
                  <c:v>346.15</c:v>
                </c:pt>
              </c:numCache>
            </c:numRef>
          </c:xVal>
          <c:yVal>
            <c:numRef>
              <c:f>'EU lidstaten'!$F$29</c:f>
              <c:numCache>
                <c:formatCode>0.00</c:formatCode>
                <c:ptCount val="1"/>
                <c:pt idx="0">
                  <c:v>176.06</c:v>
                </c:pt>
              </c:numCache>
            </c:numRef>
          </c:yVal>
          <c:smooth val="0"/>
          <c:extLst>
            <c:ext xmlns:c16="http://schemas.microsoft.com/office/drawing/2014/chart" uri="{C3380CC4-5D6E-409C-BE32-E72D297353CC}">
              <c16:uniqueId val="{00000018-6FD7-439B-8D14-79A21A09CCEF}"/>
            </c:ext>
          </c:extLst>
        </c:ser>
        <c:ser>
          <c:idx val="25"/>
          <c:order val="25"/>
          <c:tx>
            <c:strRef>
              <c:f>'EU lidstaten'!$A$30</c:f>
              <c:strCache>
                <c:ptCount val="1"/>
                <c:pt idx="0">
                  <c:v>HU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lidstaten'!$E$30</c:f>
              <c:numCache>
                <c:formatCode>0.00</c:formatCode>
                <c:ptCount val="1"/>
                <c:pt idx="0">
                  <c:v>363.01</c:v>
                </c:pt>
              </c:numCache>
            </c:numRef>
          </c:xVal>
          <c:yVal>
            <c:numRef>
              <c:f>'EU lidstaten'!$F$30</c:f>
              <c:numCache>
                <c:formatCode>0.00</c:formatCode>
                <c:ptCount val="1"/>
                <c:pt idx="0">
                  <c:v>194.02</c:v>
                </c:pt>
              </c:numCache>
            </c:numRef>
          </c:yVal>
          <c:smooth val="0"/>
          <c:extLst>
            <c:ext xmlns:c16="http://schemas.microsoft.com/office/drawing/2014/chart" uri="{C3380CC4-5D6E-409C-BE32-E72D297353CC}">
              <c16:uniqueId val="{00000019-6FD7-439B-8D14-79A21A09CCEF}"/>
            </c:ext>
          </c:extLst>
        </c:ser>
        <c:ser>
          <c:idx val="26"/>
          <c:order val="26"/>
          <c:tx>
            <c:strRef>
              <c:f>'EU lidstaten'!$A$31</c:f>
              <c:strCache>
                <c:ptCount val="1"/>
                <c:pt idx="0">
                  <c:v>BG</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lidstaten'!$E$31</c:f>
              <c:numCache>
                <c:formatCode>0.00</c:formatCode>
                <c:ptCount val="1"/>
                <c:pt idx="0">
                  <c:v>380.74</c:v>
                </c:pt>
              </c:numCache>
            </c:numRef>
          </c:xVal>
          <c:yVal>
            <c:numRef>
              <c:f>'EU lidstaten'!$F$31</c:f>
              <c:numCache>
                <c:formatCode>0.00</c:formatCode>
                <c:ptCount val="1"/>
                <c:pt idx="0">
                  <c:v>200.63</c:v>
                </c:pt>
              </c:numCache>
            </c:numRef>
          </c:yVal>
          <c:smooth val="0"/>
          <c:extLst>
            <c:ext xmlns:c16="http://schemas.microsoft.com/office/drawing/2014/chart" uri="{C3380CC4-5D6E-409C-BE32-E72D297353CC}">
              <c16:uniqueId val="{0000001A-6FD7-439B-8D14-79A21A09CCEF}"/>
            </c:ext>
          </c:extLst>
        </c:ser>
        <c:ser>
          <c:idx val="27"/>
          <c:order val="27"/>
          <c:tx>
            <c:strRef>
              <c:f>'EU lidstaten'!$A$32</c:f>
              <c:strCache>
                <c:ptCount val="1"/>
                <c:pt idx="0">
                  <c:v>RO</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lidstaten'!$E$32</c:f>
              <c:numCache>
                <c:formatCode>0.00</c:formatCode>
                <c:ptCount val="1"/>
                <c:pt idx="0">
                  <c:v>418.7</c:v>
                </c:pt>
              </c:numCache>
            </c:numRef>
          </c:xVal>
          <c:yVal>
            <c:numRef>
              <c:f>'EU lidstaten'!$F$32</c:f>
              <c:numCache>
                <c:formatCode>0.00</c:formatCode>
                <c:ptCount val="1"/>
                <c:pt idx="0">
                  <c:v>239.27</c:v>
                </c:pt>
              </c:numCache>
            </c:numRef>
          </c:yVal>
          <c:smooth val="0"/>
          <c:extLst>
            <c:ext xmlns:c16="http://schemas.microsoft.com/office/drawing/2014/chart" uri="{C3380CC4-5D6E-409C-BE32-E72D297353CC}">
              <c16:uniqueId val="{0000001B-6FD7-439B-8D14-79A21A09CCEF}"/>
            </c:ext>
          </c:extLst>
        </c:ser>
        <c:ser>
          <c:idx val="28"/>
          <c:order val="28"/>
          <c:tx>
            <c:strRef>
              <c:f>'EU lidstaten'!$A$33</c:f>
              <c:strCache>
                <c:ptCount val="1"/>
                <c:pt idx="0">
                  <c:v>LT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lidstaten'!$E$33</c:f>
              <c:numCache>
                <c:formatCode>0.00</c:formatCode>
                <c:ptCount val="1"/>
                <c:pt idx="0">
                  <c:v>490.34</c:v>
                </c:pt>
              </c:numCache>
            </c:numRef>
          </c:xVal>
          <c:yVal>
            <c:numRef>
              <c:f>'EU lidstaten'!$F$33</c:f>
              <c:numCache>
                <c:formatCode>0.00</c:formatCode>
                <c:ptCount val="1"/>
                <c:pt idx="0">
                  <c:v>202.99</c:v>
                </c:pt>
              </c:numCache>
            </c:numRef>
          </c:yVal>
          <c:smooth val="0"/>
          <c:extLst>
            <c:ext xmlns:c16="http://schemas.microsoft.com/office/drawing/2014/chart" uri="{C3380CC4-5D6E-409C-BE32-E72D297353CC}">
              <c16:uniqueId val="{0000001C-6FD7-439B-8D14-79A21A09CCEF}"/>
            </c:ext>
          </c:extLst>
        </c:ser>
        <c:ser>
          <c:idx val="29"/>
          <c:order val="29"/>
          <c:tx>
            <c:strRef>
              <c:f>'EU lidstaten'!$A$34</c:f>
              <c:strCache>
                <c:ptCount val="1"/>
                <c:pt idx="0">
                  <c:v>LV</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lidstaten'!$E$34</c:f>
              <c:numCache>
                <c:formatCode>0.00</c:formatCode>
                <c:ptCount val="1"/>
                <c:pt idx="0">
                  <c:v>498.74</c:v>
                </c:pt>
              </c:numCache>
            </c:numRef>
          </c:xVal>
          <c:yVal>
            <c:numRef>
              <c:f>'EU lidstaten'!$F$34</c:f>
              <c:numCache>
                <c:formatCode>0.00</c:formatCode>
                <c:ptCount val="1"/>
                <c:pt idx="0">
                  <c:v>224.76</c:v>
                </c:pt>
              </c:numCache>
            </c:numRef>
          </c:yVal>
          <c:smooth val="0"/>
          <c:extLst>
            <c:ext xmlns:c16="http://schemas.microsoft.com/office/drawing/2014/chart" uri="{C3380CC4-5D6E-409C-BE32-E72D297353CC}">
              <c16:uniqueId val="{0000001D-6FD7-439B-8D14-79A21A09CCEF}"/>
            </c:ext>
          </c:extLst>
        </c:ser>
        <c:ser>
          <c:idx val="30"/>
          <c:order val="30"/>
          <c:tx>
            <c:v>referentielijn</c:v>
          </c:tx>
          <c:spPr>
            <a:ln w="25400" cap="rnd">
              <a:solidFill>
                <a:schemeClr val="accent2">
                  <a:lumMod val="75000"/>
                </a:schemeClr>
              </a:solidFill>
              <a:round/>
            </a:ln>
            <a:effectLst/>
          </c:spPr>
          <c:marker>
            <c:symbol val="none"/>
          </c:marker>
          <c:xVal>
            <c:numRef>
              <c:f>'EU lidstaten'!$C$87:$E$87</c:f>
              <c:numCache>
                <c:formatCode>0.00</c:formatCode>
                <c:ptCount val="3"/>
                <c:pt idx="0" formatCode="General">
                  <c:v>0</c:v>
                </c:pt>
                <c:pt idx="1">
                  <c:v>160.79</c:v>
                </c:pt>
                <c:pt idx="2" formatCode="General">
                  <c:v>482.37</c:v>
                </c:pt>
              </c:numCache>
            </c:numRef>
          </c:xVal>
          <c:yVal>
            <c:numRef>
              <c:f>'EU lidstaten'!$C$88:$E$88</c:f>
              <c:numCache>
                <c:formatCode>0.00</c:formatCode>
                <c:ptCount val="3"/>
                <c:pt idx="0" formatCode="General">
                  <c:v>0</c:v>
                </c:pt>
                <c:pt idx="1">
                  <c:v>98.75</c:v>
                </c:pt>
                <c:pt idx="2" formatCode="General">
                  <c:v>296.25</c:v>
                </c:pt>
              </c:numCache>
            </c:numRef>
          </c:yVal>
          <c:smooth val="0"/>
          <c:extLst>
            <c:ext xmlns:c16="http://schemas.microsoft.com/office/drawing/2014/chart" uri="{C3380CC4-5D6E-409C-BE32-E72D297353CC}">
              <c16:uniqueId val="{0000001E-6FD7-439B-8D14-79A21A09CCEF}"/>
            </c:ext>
          </c:extLst>
        </c:ser>
        <c:ser>
          <c:idx val="31"/>
          <c:order val="31"/>
          <c:tx>
            <c:v>Gemiddelde EU (28)</c:v>
          </c:tx>
          <c:spPr>
            <a:ln w="25400" cap="rnd">
              <a:noFill/>
              <a:round/>
            </a:ln>
            <a:effectLst/>
          </c:spPr>
          <c:marker>
            <c:symbol val="circle"/>
            <c:size val="14"/>
            <c:spPr>
              <a:solidFill>
                <a:schemeClr val="accent4">
                  <a:lumMod val="20000"/>
                  <a:lumOff val="80000"/>
                </a:schemeClr>
              </a:solidFill>
              <a:ln w="15875">
                <a:solidFill>
                  <a:schemeClr val="accent4"/>
                </a:solidFill>
              </a:ln>
              <a:effectLst/>
            </c:spPr>
          </c:marker>
          <c:xVal>
            <c:numRef>
              <c:f>'EU lidstaten'!$D$90</c:f>
              <c:numCache>
                <c:formatCode>0.00</c:formatCode>
                <c:ptCount val="1"/>
                <c:pt idx="0">
                  <c:v>160.79</c:v>
                </c:pt>
              </c:numCache>
            </c:numRef>
          </c:xVal>
          <c:yVal>
            <c:numRef>
              <c:f>'EU lidstaten'!$E$90</c:f>
              <c:numCache>
                <c:formatCode>0.00</c:formatCode>
                <c:ptCount val="1"/>
                <c:pt idx="0">
                  <c:v>98.75</c:v>
                </c:pt>
              </c:numCache>
            </c:numRef>
          </c:yVal>
          <c:smooth val="0"/>
          <c:extLst>
            <c:ext xmlns:c16="http://schemas.microsoft.com/office/drawing/2014/chart" uri="{C3380CC4-5D6E-409C-BE32-E72D297353CC}">
              <c16:uniqueId val="{00000000-B46F-4B83-B582-1C7D4958EA36}"/>
            </c:ext>
          </c:extLst>
        </c:ser>
        <c:ser>
          <c:idx val="32"/>
          <c:order val="32"/>
          <c:tx>
            <c:v>Vlaams Gewest</c:v>
          </c:tx>
          <c:spPr>
            <a:ln w="25400" cap="rnd">
              <a:noFill/>
              <a:round/>
            </a:ln>
            <a:effectLst/>
          </c:spPr>
          <c:marker>
            <c:symbol val="circle"/>
            <c:size val="14"/>
            <c:spPr>
              <a:solidFill>
                <a:schemeClr val="accent1">
                  <a:lumMod val="20000"/>
                  <a:lumOff val="80000"/>
                </a:schemeClr>
              </a:solidFill>
              <a:ln w="19050">
                <a:solidFill>
                  <a:schemeClr val="accent1"/>
                </a:solidFill>
              </a:ln>
              <a:effectLst/>
            </c:spPr>
          </c:marker>
          <c:xVal>
            <c:numRef>
              <c:f>'EU lidstaten'!$D$89</c:f>
              <c:numCache>
                <c:formatCode>0.00</c:formatCode>
                <c:ptCount val="1"/>
                <c:pt idx="0">
                  <c:v>97.2</c:v>
                </c:pt>
              </c:numCache>
            </c:numRef>
          </c:xVal>
          <c:yVal>
            <c:numRef>
              <c:f>'EU lidstaten'!$E$89</c:f>
              <c:numCache>
                <c:formatCode>0.00</c:formatCode>
                <c:ptCount val="1"/>
                <c:pt idx="0">
                  <c:v>76.06</c:v>
                </c:pt>
              </c:numCache>
            </c:numRef>
          </c:yVal>
          <c:smooth val="0"/>
          <c:extLst>
            <c:ext xmlns:c16="http://schemas.microsoft.com/office/drawing/2014/chart" uri="{C3380CC4-5D6E-409C-BE32-E72D297353CC}">
              <c16:uniqueId val="{00000001-B46F-4B83-B582-1C7D4958EA36}"/>
            </c:ext>
          </c:extLst>
        </c:ser>
        <c:dLbls>
          <c:showLegendKey val="0"/>
          <c:showVal val="0"/>
          <c:showCatName val="0"/>
          <c:showSerName val="0"/>
          <c:showPercent val="0"/>
          <c:showBubbleSize val="0"/>
        </c:dLbls>
        <c:axId val="290282936"/>
        <c:axId val="291385224"/>
      </c:scatterChart>
      <c:valAx>
        <c:axId val="290282936"/>
        <c:scaling>
          <c:orientation val="minMax"/>
          <c:max val="500"/>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nl-BE" b="1"/>
                  <a:t>ASR-E - </a:t>
                </a:r>
                <a:r>
                  <a:rPr lang="nl-BE" sz="1050" b="1">
                    <a:solidFill>
                      <a:schemeClr val="accent5">
                        <a:lumMod val="75000"/>
                      </a:schemeClr>
                    </a:solidFill>
                  </a:rPr>
                  <a:t>mannen </a:t>
                </a:r>
                <a:r>
                  <a:rPr lang="nl-BE" b="1"/>
                  <a:t>(per 100.000 inw.)</a:t>
                </a:r>
                <a:br>
                  <a:rPr lang="nl-BE" b="1"/>
                </a:br>
                <a:r>
                  <a:rPr lang="nl-BE" b="1">
                    <a:solidFill>
                      <a:schemeClr val="tx2"/>
                    </a:solidFill>
                  </a:rPr>
                  <a:t>Behandelbaar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5224"/>
        <c:crosses val="autoZero"/>
        <c:crossBetween val="midCat"/>
        <c:majorUnit val="50"/>
      </c:valAx>
      <c:valAx>
        <c:axId val="291385224"/>
        <c:scaling>
          <c:orientation val="minMax"/>
          <c:max val="250"/>
          <c:min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b="1"/>
                  <a:t>ASR-E - </a:t>
                </a:r>
                <a:r>
                  <a:rPr lang="nl-BE" sz="1050" b="1">
                    <a:solidFill>
                      <a:srgbClr val="C63131"/>
                    </a:solidFill>
                  </a:rPr>
                  <a:t>vrouwen </a:t>
                </a:r>
                <a:r>
                  <a:rPr lang="nl-BE" b="1"/>
                  <a:t>(per 100.000 inw.)</a:t>
                </a:r>
                <a:br>
                  <a:rPr lang="nl-BE" b="1"/>
                </a:br>
                <a:r>
                  <a:rPr lang="nl-BE" b="1">
                    <a:solidFill>
                      <a:schemeClr val="tx2"/>
                    </a:solidFill>
                  </a:rPr>
                  <a:t>Behandelbaar</a:t>
                </a:r>
              </a:p>
            </c:rich>
          </c:tx>
          <c:layout>
            <c:manualLayout>
              <c:xMode val="edge"/>
              <c:yMode val="edge"/>
              <c:x val="1.4815688524764368E-2"/>
              <c:y val="0.247196850393700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0282936"/>
        <c:crosses val="autoZero"/>
        <c:crossBetween val="midCat"/>
        <c:majorUnit val="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46527888467383"/>
          <c:y val="2.6368110236220474E-2"/>
          <c:w val="0.81553465735811359"/>
          <c:h val="0.86611592300962392"/>
        </c:manualLayout>
      </c:layout>
      <c:scatterChart>
        <c:scatterStyle val="lineMarker"/>
        <c:varyColors val="0"/>
        <c:ser>
          <c:idx val="0"/>
          <c:order val="0"/>
          <c:tx>
            <c:strRef>
              <c:f>'EU lidstaten'!$A$5</c:f>
              <c:strCache>
                <c:ptCount val="1"/>
                <c:pt idx="0">
                  <c:v>FR</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lidstaten'!$J$5</c:f>
              <c:numCache>
                <c:formatCode>0.00</c:formatCode>
                <c:ptCount val="1"/>
                <c:pt idx="0">
                  <c:v>260.95</c:v>
                </c:pt>
              </c:numCache>
            </c:numRef>
          </c:xVal>
          <c:yVal>
            <c:numRef>
              <c:f>'EU lidstaten'!$E$5</c:f>
              <c:numCache>
                <c:formatCode>0.00</c:formatCode>
                <c:ptCount val="1"/>
                <c:pt idx="0">
                  <c:v>93.73</c:v>
                </c:pt>
              </c:numCache>
            </c:numRef>
          </c:yVal>
          <c:smooth val="0"/>
          <c:extLst>
            <c:ext xmlns:c16="http://schemas.microsoft.com/office/drawing/2014/chart" uri="{C3380CC4-5D6E-409C-BE32-E72D297353CC}">
              <c16:uniqueId val="{00000000-449E-42BC-964A-D0FDE76CB8B8}"/>
            </c:ext>
          </c:extLst>
        </c:ser>
        <c:ser>
          <c:idx val="1"/>
          <c:order val="1"/>
          <c:tx>
            <c:strRef>
              <c:f>'EU lidstaten'!$A$6</c:f>
              <c:strCache>
                <c:ptCount val="1"/>
                <c:pt idx="0">
                  <c:v>VL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lidstaten'!$J$6</c:f>
              <c:numCache>
                <c:formatCode>0.00</c:formatCode>
                <c:ptCount val="1"/>
                <c:pt idx="0">
                  <c:v>229.26</c:v>
                </c:pt>
              </c:numCache>
            </c:numRef>
          </c:xVal>
          <c:yVal>
            <c:numRef>
              <c:f>'EU lidstaten'!$E$6</c:f>
              <c:numCache>
                <c:formatCode>0.00</c:formatCode>
                <c:ptCount val="1"/>
                <c:pt idx="0">
                  <c:v>97.2</c:v>
                </c:pt>
              </c:numCache>
            </c:numRef>
          </c:yVal>
          <c:smooth val="0"/>
          <c:extLst>
            <c:ext xmlns:c16="http://schemas.microsoft.com/office/drawing/2014/chart" uri="{C3380CC4-5D6E-409C-BE32-E72D297353CC}">
              <c16:uniqueId val="{00000001-449E-42BC-964A-D0FDE76CB8B8}"/>
            </c:ext>
          </c:extLst>
        </c:ser>
        <c:ser>
          <c:idx val="2"/>
          <c:order val="2"/>
          <c:tx>
            <c:strRef>
              <c:f>'EU lidstaten'!$A$7</c:f>
              <c:strCache>
                <c:ptCount val="1"/>
                <c:pt idx="0">
                  <c:v>ES</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lidstaten'!$J$7</c:f>
              <c:numCache>
                <c:formatCode>0.00</c:formatCode>
                <c:ptCount val="1"/>
                <c:pt idx="0">
                  <c:v>237.09</c:v>
                </c:pt>
              </c:numCache>
            </c:numRef>
          </c:xVal>
          <c:yVal>
            <c:numRef>
              <c:f>'EU lidstaten'!$E$7</c:f>
              <c:numCache>
                <c:formatCode>0.00</c:formatCode>
                <c:ptCount val="1"/>
                <c:pt idx="0">
                  <c:v>115.21</c:v>
                </c:pt>
              </c:numCache>
            </c:numRef>
          </c:yVal>
          <c:smooth val="0"/>
          <c:extLst>
            <c:ext xmlns:c16="http://schemas.microsoft.com/office/drawing/2014/chart" uri="{C3380CC4-5D6E-409C-BE32-E72D297353CC}">
              <c16:uniqueId val="{00000002-449E-42BC-964A-D0FDE76CB8B8}"/>
            </c:ext>
          </c:extLst>
        </c:ser>
        <c:ser>
          <c:idx val="3"/>
          <c:order val="3"/>
          <c:tx>
            <c:strRef>
              <c:f>'EU lidstaten'!$A$9</c:f>
              <c:strCache>
                <c:ptCount val="1"/>
                <c:pt idx="0">
                  <c:v>IT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0000"/>
                        <a:lumOff val="10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lidstaten'!$J$9</c:f>
              <c:numCache>
                <c:formatCode>0.00</c:formatCode>
                <c:ptCount val="1"/>
                <c:pt idx="0">
                  <c:v>208.61</c:v>
                </c:pt>
              </c:numCache>
            </c:numRef>
          </c:xVal>
          <c:yVal>
            <c:numRef>
              <c:f>'EU lidstaten'!$E$9</c:f>
              <c:numCache>
                <c:formatCode>0.00</c:formatCode>
                <c:ptCount val="1"/>
                <c:pt idx="0">
                  <c:v>111.53</c:v>
                </c:pt>
              </c:numCache>
            </c:numRef>
          </c:yVal>
          <c:smooth val="0"/>
          <c:extLst>
            <c:ext xmlns:c16="http://schemas.microsoft.com/office/drawing/2014/chart" uri="{C3380CC4-5D6E-409C-BE32-E72D297353CC}">
              <c16:uniqueId val="{00000003-449E-42BC-964A-D0FDE76CB8B8}"/>
            </c:ext>
          </c:extLst>
        </c:ser>
        <c:ser>
          <c:idx val="4"/>
          <c:order val="4"/>
          <c:tx>
            <c:strRef>
              <c:f>'EU lidstaten'!$A$10</c:f>
              <c:strCache>
                <c:ptCount val="1"/>
                <c:pt idx="0">
                  <c:v>CY</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lidstaten'!$J$10</c:f>
              <c:numCache>
                <c:formatCode>0.00</c:formatCode>
                <c:ptCount val="1"/>
                <c:pt idx="0">
                  <c:v>218.07</c:v>
                </c:pt>
              </c:numCache>
            </c:numRef>
          </c:xVal>
          <c:yVal>
            <c:numRef>
              <c:f>'EU lidstaten'!$E$10</c:f>
              <c:numCache>
                <c:formatCode>0.00</c:formatCode>
                <c:ptCount val="1"/>
                <c:pt idx="0">
                  <c:v>118.93</c:v>
                </c:pt>
              </c:numCache>
            </c:numRef>
          </c:yVal>
          <c:smooth val="0"/>
          <c:extLst>
            <c:ext xmlns:c16="http://schemas.microsoft.com/office/drawing/2014/chart" uri="{C3380CC4-5D6E-409C-BE32-E72D297353CC}">
              <c16:uniqueId val="{00000004-449E-42BC-964A-D0FDE76CB8B8}"/>
            </c:ext>
          </c:extLst>
        </c:ser>
        <c:ser>
          <c:idx val="5"/>
          <c:order val="5"/>
          <c:tx>
            <c:strRef>
              <c:f>'EU lidstaten'!$A$11</c:f>
              <c:strCache>
                <c:ptCount val="1"/>
                <c:pt idx="0">
                  <c:v>LU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lidstaten'!$J$11</c:f>
              <c:numCache>
                <c:formatCode>0.00</c:formatCode>
                <c:ptCount val="1"/>
                <c:pt idx="0">
                  <c:v>266.57</c:v>
                </c:pt>
              </c:numCache>
            </c:numRef>
          </c:xVal>
          <c:yVal>
            <c:numRef>
              <c:f>'EU lidstaten'!$E$11</c:f>
              <c:numCache>
                <c:formatCode>0.00</c:formatCode>
                <c:ptCount val="1"/>
                <c:pt idx="0">
                  <c:v>115.11</c:v>
                </c:pt>
              </c:numCache>
            </c:numRef>
          </c:yVal>
          <c:smooth val="0"/>
          <c:extLst>
            <c:ext xmlns:c16="http://schemas.microsoft.com/office/drawing/2014/chart" uri="{C3380CC4-5D6E-409C-BE32-E72D297353CC}">
              <c16:uniqueId val="{00000005-449E-42BC-964A-D0FDE76CB8B8}"/>
            </c:ext>
          </c:extLst>
        </c:ser>
        <c:ser>
          <c:idx val="6"/>
          <c:order val="6"/>
          <c:tx>
            <c:strRef>
              <c:f>'EU lidstaten'!$A$12</c:f>
              <c:strCache>
                <c:ptCount val="1"/>
                <c:pt idx="0">
                  <c:v>BE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lidstaten'!$J$12</c:f>
              <c:numCache>
                <c:formatCode>0.00</c:formatCode>
                <c:ptCount val="1"/>
                <c:pt idx="0">
                  <c:v>288.72000000000003</c:v>
                </c:pt>
              </c:numCache>
            </c:numRef>
          </c:xVal>
          <c:yVal>
            <c:numRef>
              <c:f>'EU lidstaten'!$E$12</c:f>
              <c:numCache>
                <c:formatCode>0.00</c:formatCode>
                <c:ptCount val="1"/>
                <c:pt idx="0">
                  <c:v>113.79</c:v>
                </c:pt>
              </c:numCache>
            </c:numRef>
          </c:yVal>
          <c:smooth val="0"/>
          <c:extLst>
            <c:ext xmlns:c16="http://schemas.microsoft.com/office/drawing/2014/chart" uri="{C3380CC4-5D6E-409C-BE32-E72D297353CC}">
              <c16:uniqueId val="{00000006-449E-42BC-964A-D0FDE76CB8B8}"/>
            </c:ext>
          </c:extLst>
        </c:ser>
        <c:ser>
          <c:idx val="7"/>
          <c:order val="7"/>
          <c:tx>
            <c:strRef>
              <c:f>'EU lidstaten'!$A$13</c:f>
              <c:strCache>
                <c:ptCount val="1"/>
                <c:pt idx="0">
                  <c:v>SE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lidstaten'!$J$13</c:f>
              <c:numCache>
                <c:formatCode>0.00</c:formatCode>
                <c:ptCount val="1"/>
                <c:pt idx="0">
                  <c:v>220.45</c:v>
                </c:pt>
              </c:numCache>
            </c:numRef>
          </c:xVal>
          <c:yVal>
            <c:numRef>
              <c:f>'EU lidstaten'!$E$13</c:f>
              <c:numCache>
                <c:formatCode>0.00</c:formatCode>
                <c:ptCount val="1"/>
                <c:pt idx="0">
                  <c:v>119.35</c:v>
                </c:pt>
              </c:numCache>
            </c:numRef>
          </c:yVal>
          <c:smooth val="0"/>
          <c:extLst>
            <c:ext xmlns:c16="http://schemas.microsoft.com/office/drawing/2014/chart" uri="{C3380CC4-5D6E-409C-BE32-E72D297353CC}">
              <c16:uniqueId val="{00000007-449E-42BC-964A-D0FDE76CB8B8}"/>
            </c:ext>
          </c:extLst>
        </c:ser>
        <c:ser>
          <c:idx val="8"/>
          <c:order val="8"/>
          <c:tx>
            <c:strRef>
              <c:f>'EU lidstaten'!$A$8</c:f>
              <c:strCache>
                <c:ptCount val="1"/>
                <c:pt idx="0">
                  <c:v>NL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lidstaten'!$J$8</c:f>
              <c:numCache>
                <c:formatCode>0.00</c:formatCode>
                <c:ptCount val="1"/>
                <c:pt idx="0">
                  <c:v>221.46</c:v>
                </c:pt>
              </c:numCache>
            </c:numRef>
          </c:xVal>
          <c:yVal>
            <c:numRef>
              <c:f>'EU lidstaten'!$E$8</c:f>
              <c:numCache>
                <c:formatCode>0.00</c:formatCode>
                <c:ptCount val="1"/>
                <c:pt idx="0">
                  <c:v>100.32</c:v>
                </c:pt>
              </c:numCache>
            </c:numRef>
          </c:yVal>
          <c:smooth val="0"/>
          <c:extLst>
            <c:ext xmlns:c16="http://schemas.microsoft.com/office/drawing/2014/chart" uri="{C3380CC4-5D6E-409C-BE32-E72D297353CC}">
              <c16:uniqueId val="{00000008-449E-42BC-964A-D0FDE76CB8B8}"/>
            </c:ext>
          </c:extLst>
        </c:ser>
        <c:ser>
          <c:idx val="9"/>
          <c:order val="9"/>
          <c:tx>
            <c:strRef>
              <c:f>'EU lidstaten'!$A$14</c:f>
              <c:strCache>
                <c:ptCount val="1"/>
                <c:pt idx="0">
                  <c:v>DK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lidstaten'!$J$14</c:f>
              <c:numCache>
                <c:formatCode>0.00</c:formatCode>
                <c:ptCount val="1"/>
                <c:pt idx="0">
                  <c:v>260.93</c:v>
                </c:pt>
              </c:numCache>
            </c:numRef>
          </c:xVal>
          <c:yVal>
            <c:numRef>
              <c:f>'EU lidstaten'!$E$14</c:f>
              <c:numCache>
                <c:formatCode>0.00</c:formatCode>
                <c:ptCount val="1"/>
                <c:pt idx="0">
                  <c:v>115.15</c:v>
                </c:pt>
              </c:numCache>
            </c:numRef>
          </c:yVal>
          <c:smooth val="0"/>
          <c:extLst>
            <c:ext xmlns:c16="http://schemas.microsoft.com/office/drawing/2014/chart" uri="{C3380CC4-5D6E-409C-BE32-E72D297353CC}">
              <c16:uniqueId val="{00000009-449E-42BC-964A-D0FDE76CB8B8}"/>
            </c:ext>
          </c:extLst>
        </c:ser>
        <c:ser>
          <c:idx val="10"/>
          <c:order val="10"/>
          <c:tx>
            <c:strRef>
              <c:f>'EU lidstaten'!$A$15</c:f>
              <c:strCache>
                <c:ptCount val="1"/>
                <c:pt idx="0">
                  <c:v>AT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lidstaten'!$J$15</c:f>
              <c:numCache>
                <c:formatCode>0.00</c:formatCode>
                <c:ptCount val="1"/>
                <c:pt idx="0">
                  <c:v>306</c:v>
                </c:pt>
              </c:numCache>
            </c:numRef>
          </c:xVal>
          <c:yVal>
            <c:numRef>
              <c:f>'EU lidstaten'!$E$15</c:f>
              <c:numCache>
                <c:formatCode>0.00</c:formatCode>
                <c:ptCount val="1"/>
                <c:pt idx="0">
                  <c:v>139.1</c:v>
                </c:pt>
              </c:numCache>
            </c:numRef>
          </c:yVal>
          <c:smooth val="0"/>
          <c:extLst>
            <c:ext xmlns:c16="http://schemas.microsoft.com/office/drawing/2014/chart" uri="{C3380CC4-5D6E-409C-BE32-E72D297353CC}">
              <c16:uniqueId val="{0000000A-449E-42BC-964A-D0FDE76CB8B8}"/>
            </c:ext>
          </c:extLst>
        </c:ser>
        <c:ser>
          <c:idx val="11"/>
          <c:order val="11"/>
          <c:tx>
            <c:strRef>
              <c:f>'EU lidstaten'!$A$16</c:f>
              <c:strCache>
                <c:ptCount val="1"/>
                <c:pt idx="0">
                  <c:v>IE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lidstaten'!$J$16</c:f>
              <c:numCache>
                <c:formatCode>0.00</c:formatCode>
                <c:ptCount val="1"/>
                <c:pt idx="0">
                  <c:v>252.25</c:v>
                </c:pt>
              </c:numCache>
            </c:numRef>
          </c:xVal>
          <c:yVal>
            <c:numRef>
              <c:f>'EU lidstaten'!$E$16</c:f>
              <c:numCache>
                <c:formatCode>0.00</c:formatCode>
                <c:ptCount val="1"/>
                <c:pt idx="0">
                  <c:v>136.15</c:v>
                </c:pt>
              </c:numCache>
            </c:numRef>
          </c:yVal>
          <c:smooth val="0"/>
          <c:extLst>
            <c:ext xmlns:c16="http://schemas.microsoft.com/office/drawing/2014/chart" uri="{C3380CC4-5D6E-409C-BE32-E72D297353CC}">
              <c16:uniqueId val="{0000000B-449E-42BC-964A-D0FDE76CB8B8}"/>
            </c:ext>
          </c:extLst>
        </c:ser>
        <c:ser>
          <c:idx val="12"/>
          <c:order val="12"/>
          <c:tx>
            <c:strRef>
              <c:f>'EU lidstaten'!$A$17</c:f>
              <c:strCache>
                <c:ptCount val="1"/>
                <c:pt idx="0">
                  <c:v>PT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lidstaten'!$J$17</c:f>
              <c:numCache>
                <c:formatCode>0.00</c:formatCode>
                <c:ptCount val="1"/>
                <c:pt idx="0">
                  <c:v>280.73</c:v>
                </c:pt>
              </c:numCache>
            </c:numRef>
          </c:xVal>
          <c:yVal>
            <c:numRef>
              <c:f>'EU lidstaten'!$E$17</c:f>
              <c:numCache>
                <c:formatCode>0.00</c:formatCode>
                <c:ptCount val="1"/>
                <c:pt idx="0">
                  <c:v>149.01</c:v>
                </c:pt>
              </c:numCache>
            </c:numRef>
          </c:yVal>
          <c:smooth val="0"/>
          <c:extLst>
            <c:ext xmlns:c16="http://schemas.microsoft.com/office/drawing/2014/chart" uri="{C3380CC4-5D6E-409C-BE32-E72D297353CC}">
              <c16:uniqueId val="{0000000C-449E-42BC-964A-D0FDE76CB8B8}"/>
            </c:ext>
          </c:extLst>
        </c:ser>
        <c:ser>
          <c:idx val="13"/>
          <c:order val="13"/>
          <c:tx>
            <c:strRef>
              <c:f>'EU lidstaten'!$A$18</c:f>
              <c:strCache>
                <c:ptCount val="1"/>
                <c:pt idx="0">
                  <c:v>FI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lidstaten'!$J$18</c:f>
              <c:numCache>
                <c:formatCode>0.00</c:formatCode>
                <c:ptCount val="1"/>
                <c:pt idx="0">
                  <c:v>322.27999999999997</c:v>
                </c:pt>
              </c:numCache>
            </c:numRef>
          </c:xVal>
          <c:yVal>
            <c:numRef>
              <c:f>'EU lidstaten'!$E$18</c:f>
              <c:numCache>
                <c:formatCode>0.00</c:formatCode>
                <c:ptCount val="1"/>
                <c:pt idx="0">
                  <c:v>155.38</c:v>
                </c:pt>
              </c:numCache>
            </c:numRef>
          </c:yVal>
          <c:smooth val="0"/>
          <c:extLst>
            <c:ext xmlns:c16="http://schemas.microsoft.com/office/drawing/2014/chart" uri="{C3380CC4-5D6E-409C-BE32-E72D297353CC}">
              <c16:uniqueId val="{0000000D-449E-42BC-964A-D0FDE76CB8B8}"/>
            </c:ext>
          </c:extLst>
        </c:ser>
        <c:ser>
          <c:idx val="14"/>
          <c:order val="14"/>
          <c:tx>
            <c:strRef>
              <c:f>'EU lidstaten'!$A$19</c:f>
              <c:strCache>
                <c:ptCount val="1"/>
                <c:pt idx="0">
                  <c:v>DE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0000"/>
                        <a:lumOff val="10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lidstaten'!$J$19</c:f>
              <c:numCache>
                <c:formatCode>0.00</c:formatCode>
                <c:ptCount val="1"/>
                <c:pt idx="0">
                  <c:v>287.52</c:v>
                </c:pt>
              </c:numCache>
            </c:numRef>
          </c:xVal>
          <c:yVal>
            <c:numRef>
              <c:f>'EU lidstaten'!$E$19</c:f>
              <c:numCache>
                <c:formatCode>0.00</c:formatCode>
                <c:ptCount val="1"/>
                <c:pt idx="0">
                  <c:v>143.18</c:v>
                </c:pt>
              </c:numCache>
            </c:numRef>
          </c:yVal>
          <c:smooth val="0"/>
          <c:extLst>
            <c:ext xmlns:c16="http://schemas.microsoft.com/office/drawing/2014/chart" uri="{C3380CC4-5D6E-409C-BE32-E72D297353CC}">
              <c16:uniqueId val="{0000000E-449E-42BC-964A-D0FDE76CB8B8}"/>
            </c:ext>
          </c:extLst>
        </c:ser>
        <c:ser>
          <c:idx val="15"/>
          <c:order val="15"/>
          <c:tx>
            <c:strRef>
              <c:f>'EU lidstaten'!$A$20</c:f>
              <c:strCache>
                <c:ptCount val="1"/>
                <c:pt idx="0">
                  <c:v>UK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lidstaten'!$J$20</c:f>
              <c:numCache>
                <c:formatCode>0.00</c:formatCode>
                <c:ptCount val="1"/>
                <c:pt idx="0">
                  <c:v>264.92</c:v>
                </c:pt>
              </c:numCache>
            </c:numRef>
          </c:xVal>
          <c:yVal>
            <c:numRef>
              <c:f>'EU lidstaten'!$E$20</c:f>
              <c:numCache>
                <c:formatCode>0.00</c:formatCode>
                <c:ptCount val="1"/>
                <c:pt idx="0">
                  <c:v>141.22999999999999</c:v>
                </c:pt>
              </c:numCache>
            </c:numRef>
          </c:yVal>
          <c:smooth val="0"/>
          <c:extLst>
            <c:ext xmlns:c16="http://schemas.microsoft.com/office/drawing/2014/chart" uri="{C3380CC4-5D6E-409C-BE32-E72D297353CC}">
              <c16:uniqueId val="{0000000F-449E-42BC-964A-D0FDE76CB8B8}"/>
            </c:ext>
          </c:extLst>
        </c:ser>
        <c:ser>
          <c:idx val="16"/>
          <c:order val="16"/>
          <c:tx>
            <c:strRef>
              <c:f>'EU lidstaten'!$A$21</c:f>
              <c:strCache>
                <c:ptCount val="1"/>
                <c:pt idx="0">
                  <c:v>MT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lidstaten'!$J$21</c:f>
              <c:numCache>
                <c:formatCode>0.00</c:formatCode>
                <c:ptCount val="1"/>
                <c:pt idx="0">
                  <c:v>242.51</c:v>
                </c:pt>
              </c:numCache>
            </c:numRef>
          </c:xVal>
          <c:yVal>
            <c:numRef>
              <c:f>'EU lidstaten'!$E$21</c:f>
              <c:numCache>
                <c:formatCode>0.00</c:formatCode>
                <c:ptCount val="1"/>
                <c:pt idx="0">
                  <c:v>143.4</c:v>
                </c:pt>
              </c:numCache>
            </c:numRef>
          </c:yVal>
          <c:smooth val="0"/>
          <c:extLst>
            <c:ext xmlns:c16="http://schemas.microsoft.com/office/drawing/2014/chart" uri="{C3380CC4-5D6E-409C-BE32-E72D297353CC}">
              <c16:uniqueId val="{00000010-449E-42BC-964A-D0FDE76CB8B8}"/>
            </c:ext>
          </c:extLst>
        </c:ser>
        <c:ser>
          <c:idx val="17"/>
          <c:order val="17"/>
          <c:tx>
            <c:strRef>
              <c:f>'EU lidstaten'!$A$22</c:f>
              <c:strCache>
                <c:ptCount val="1"/>
                <c:pt idx="0">
                  <c:v>GR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lidstaten'!$J$22</c:f>
              <c:numCache>
                <c:formatCode>0.00</c:formatCode>
                <c:ptCount val="1"/>
                <c:pt idx="0">
                  <c:v>269.89999999999998</c:v>
                </c:pt>
              </c:numCache>
            </c:numRef>
          </c:xVal>
          <c:yVal>
            <c:numRef>
              <c:f>'EU lidstaten'!$E$22</c:f>
              <c:numCache>
                <c:formatCode>0.00</c:formatCode>
                <c:ptCount val="1"/>
                <c:pt idx="0">
                  <c:v>168.49</c:v>
                </c:pt>
              </c:numCache>
            </c:numRef>
          </c:yVal>
          <c:smooth val="0"/>
          <c:extLst>
            <c:ext xmlns:c16="http://schemas.microsoft.com/office/drawing/2014/chart" uri="{C3380CC4-5D6E-409C-BE32-E72D297353CC}">
              <c16:uniqueId val="{00000011-449E-42BC-964A-D0FDE76CB8B8}"/>
            </c:ext>
          </c:extLst>
        </c:ser>
        <c:ser>
          <c:idx val="18"/>
          <c:order val="18"/>
          <c:tx>
            <c:strRef>
              <c:f>'EU lidstaten'!$A$23</c:f>
              <c:strCache>
                <c:ptCount val="1"/>
                <c:pt idx="0">
                  <c:v>SI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lidstaten'!$J$23</c:f>
              <c:numCache>
                <c:formatCode>0.00</c:formatCode>
                <c:ptCount val="1"/>
                <c:pt idx="0">
                  <c:v>380.7</c:v>
                </c:pt>
              </c:numCache>
            </c:numRef>
          </c:xVal>
          <c:yVal>
            <c:numRef>
              <c:f>'EU lidstaten'!$E$23</c:f>
              <c:numCache>
                <c:formatCode>0.00</c:formatCode>
                <c:ptCount val="1"/>
                <c:pt idx="0">
                  <c:v>166.59</c:v>
                </c:pt>
              </c:numCache>
            </c:numRef>
          </c:yVal>
          <c:smooth val="0"/>
          <c:extLst>
            <c:ext xmlns:c16="http://schemas.microsoft.com/office/drawing/2014/chart" uri="{C3380CC4-5D6E-409C-BE32-E72D297353CC}">
              <c16:uniqueId val="{00000012-449E-42BC-964A-D0FDE76CB8B8}"/>
            </c:ext>
          </c:extLst>
        </c:ser>
        <c:ser>
          <c:idx val="19"/>
          <c:order val="19"/>
          <c:tx>
            <c:strRef>
              <c:f>'EU lidstaten'!$A$24</c:f>
              <c:strCache>
                <c:ptCount val="1"/>
                <c:pt idx="0">
                  <c:v>EU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lidstaten'!$J$24</c:f>
              <c:numCache>
                <c:formatCode>0.00</c:formatCode>
                <c:ptCount val="1"/>
                <c:pt idx="0">
                  <c:v>300.17</c:v>
                </c:pt>
              </c:numCache>
            </c:numRef>
          </c:xVal>
          <c:yVal>
            <c:numRef>
              <c:f>'EU lidstaten'!$E$24</c:f>
              <c:numCache>
                <c:formatCode>0.00</c:formatCode>
                <c:ptCount val="1"/>
                <c:pt idx="0">
                  <c:v>160.79</c:v>
                </c:pt>
              </c:numCache>
            </c:numRef>
          </c:yVal>
          <c:smooth val="0"/>
          <c:extLst>
            <c:ext xmlns:c16="http://schemas.microsoft.com/office/drawing/2014/chart" uri="{C3380CC4-5D6E-409C-BE32-E72D297353CC}">
              <c16:uniqueId val="{00000013-449E-42BC-964A-D0FDE76CB8B8}"/>
            </c:ext>
          </c:extLst>
        </c:ser>
        <c:ser>
          <c:idx val="20"/>
          <c:order val="20"/>
          <c:tx>
            <c:strRef>
              <c:f>'EU lidstaten'!$A$25</c:f>
              <c:strCache>
                <c:ptCount val="1"/>
                <c:pt idx="0">
                  <c:v>PL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lidstaten'!$J$25</c:f>
              <c:numCache>
                <c:formatCode>0.00</c:formatCode>
                <c:ptCount val="1"/>
                <c:pt idx="0">
                  <c:v>418.58</c:v>
                </c:pt>
              </c:numCache>
            </c:numRef>
          </c:xVal>
          <c:yVal>
            <c:numRef>
              <c:f>'EU lidstaten'!$E$25</c:f>
              <c:numCache>
                <c:formatCode>0.00</c:formatCode>
                <c:ptCount val="1"/>
                <c:pt idx="0">
                  <c:v>235.8</c:v>
                </c:pt>
              </c:numCache>
            </c:numRef>
          </c:yVal>
          <c:smooth val="0"/>
          <c:extLst>
            <c:ext xmlns:c16="http://schemas.microsoft.com/office/drawing/2014/chart" uri="{C3380CC4-5D6E-409C-BE32-E72D297353CC}">
              <c16:uniqueId val="{00000014-449E-42BC-964A-D0FDE76CB8B8}"/>
            </c:ext>
          </c:extLst>
        </c:ser>
        <c:ser>
          <c:idx val="21"/>
          <c:order val="21"/>
          <c:tx>
            <c:strRef>
              <c:f>'EU lidstaten'!$A$26</c:f>
              <c:strCache>
                <c:ptCount val="1"/>
                <c:pt idx="0">
                  <c:v>CZ</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lidstaten'!$J$26</c:f>
              <c:numCache>
                <c:formatCode>0.00</c:formatCode>
                <c:ptCount val="1"/>
                <c:pt idx="0">
                  <c:v>402.25</c:v>
                </c:pt>
              </c:numCache>
            </c:numRef>
          </c:xVal>
          <c:yVal>
            <c:numRef>
              <c:f>'EU lidstaten'!$E$26</c:f>
              <c:numCache>
                <c:formatCode>0.00</c:formatCode>
                <c:ptCount val="1"/>
                <c:pt idx="0">
                  <c:v>249.44</c:v>
                </c:pt>
              </c:numCache>
            </c:numRef>
          </c:yVal>
          <c:smooth val="0"/>
          <c:extLst>
            <c:ext xmlns:c16="http://schemas.microsoft.com/office/drawing/2014/chart" uri="{C3380CC4-5D6E-409C-BE32-E72D297353CC}">
              <c16:uniqueId val="{00000015-449E-42BC-964A-D0FDE76CB8B8}"/>
            </c:ext>
          </c:extLst>
        </c:ser>
        <c:ser>
          <c:idx val="22"/>
          <c:order val="22"/>
          <c:tx>
            <c:strRef>
              <c:f>'EU lidstaten'!$A$27</c:f>
              <c:strCache>
                <c:ptCount val="1"/>
                <c:pt idx="0">
                  <c:v>HR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lidstaten'!$J$27</c:f>
              <c:numCache>
                <c:formatCode>0.00</c:formatCode>
                <c:ptCount val="1"/>
                <c:pt idx="0">
                  <c:v>471.33</c:v>
                </c:pt>
              </c:numCache>
            </c:numRef>
          </c:xVal>
          <c:yVal>
            <c:numRef>
              <c:f>'EU lidstaten'!$E$27</c:f>
              <c:numCache>
                <c:formatCode>0.00</c:formatCode>
                <c:ptCount val="1"/>
                <c:pt idx="0">
                  <c:v>280.81</c:v>
                </c:pt>
              </c:numCache>
            </c:numRef>
          </c:yVal>
          <c:smooth val="0"/>
          <c:extLst>
            <c:ext xmlns:c16="http://schemas.microsoft.com/office/drawing/2014/chart" uri="{C3380CC4-5D6E-409C-BE32-E72D297353CC}">
              <c16:uniqueId val="{00000016-449E-42BC-964A-D0FDE76CB8B8}"/>
            </c:ext>
          </c:extLst>
        </c:ser>
        <c:ser>
          <c:idx val="23"/>
          <c:order val="23"/>
          <c:tx>
            <c:strRef>
              <c:f>'EU lidstaten'!$A$28</c:f>
              <c:strCache>
                <c:ptCount val="1"/>
                <c:pt idx="0">
                  <c:v>EE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lidstaten'!$J$28</c:f>
              <c:numCache>
                <c:formatCode>0.00</c:formatCode>
                <c:ptCount val="1"/>
                <c:pt idx="0">
                  <c:v>530.14</c:v>
                </c:pt>
              </c:numCache>
            </c:numRef>
          </c:xVal>
          <c:yVal>
            <c:numRef>
              <c:f>'EU lidstaten'!$E$28</c:f>
              <c:numCache>
                <c:formatCode>0.00</c:formatCode>
                <c:ptCount val="1"/>
                <c:pt idx="0">
                  <c:v>348.36</c:v>
                </c:pt>
              </c:numCache>
            </c:numRef>
          </c:yVal>
          <c:smooth val="0"/>
          <c:extLst>
            <c:ext xmlns:c16="http://schemas.microsoft.com/office/drawing/2014/chart" uri="{C3380CC4-5D6E-409C-BE32-E72D297353CC}">
              <c16:uniqueId val="{00000017-449E-42BC-964A-D0FDE76CB8B8}"/>
            </c:ext>
          </c:extLst>
        </c:ser>
        <c:ser>
          <c:idx val="24"/>
          <c:order val="24"/>
          <c:tx>
            <c:strRef>
              <c:f>'EU lidstaten'!$A$29</c:f>
              <c:strCache>
                <c:ptCount val="1"/>
                <c:pt idx="0">
                  <c:v>SK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lidstaten'!$J$29</c:f>
              <c:numCache>
                <c:formatCode>0.00</c:formatCode>
                <c:ptCount val="1"/>
                <c:pt idx="0">
                  <c:v>539.95000000000005</c:v>
                </c:pt>
              </c:numCache>
            </c:numRef>
          </c:xVal>
          <c:yVal>
            <c:numRef>
              <c:f>'EU lidstaten'!$E$29</c:f>
              <c:numCache>
                <c:formatCode>0.00</c:formatCode>
                <c:ptCount val="1"/>
                <c:pt idx="0">
                  <c:v>346.15</c:v>
                </c:pt>
              </c:numCache>
            </c:numRef>
          </c:yVal>
          <c:smooth val="0"/>
          <c:extLst>
            <c:ext xmlns:c16="http://schemas.microsoft.com/office/drawing/2014/chart" uri="{C3380CC4-5D6E-409C-BE32-E72D297353CC}">
              <c16:uniqueId val="{00000018-449E-42BC-964A-D0FDE76CB8B8}"/>
            </c:ext>
          </c:extLst>
        </c:ser>
        <c:ser>
          <c:idx val="25"/>
          <c:order val="25"/>
          <c:tx>
            <c:strRef>
              <c:f>'EU lidstaten'!$A$30</c:f>
              <c:strCache>
                <c:ptCount val="1"/>
                <c:pt idx="0">
                  <c:v>HU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lidstaten'!$J$30</c:f>
              <c:numCache>
                <c:formatCode>0.00</c:formatCode>
                <c:ptCount val="1"/>
                <c:pt idx="0">
                  <c:v>608.09</c:v>
                </c:pt>
              </c:numCache>
            </c:numRef>
          </c:xVal>
          <c:yVal>
            <c:numRef>
              <c:f>'EU lidstaten'!$E$30</c:f>
              <c:numCache>
                <c:formatCode>0.00</c:formatCode>
                <c:ptCount val="1"/>
                <c:pt idx="0">
                  <c:v>363.01</c:v>
                </c:pt>
              </c:numCache>
            </c:numRef>
          </c:yVal>
          <c:smooth val="0"/>
          <c:extLst>
            <c:ext xmlns:c16="http://schemas.microsoft.com/office/drawing/2014/chart" uri="{C3380CC4-5D6E-409C-BE32-E72D297353CC}">
              <c16:uniqueId val="{00000019-449E-42BC-964A-D0FDE76CB8B8}"/>
            </c:ext>
          </c:extLst>
        </c:ser>
        <c:ser>
          <c:idx val="26"/>
          <c:order val="26"/>
          <c:tx>
            <c:strRef>
              <c:f>'EU lidstaten'!$A$31</c:f>
              <c:strCache>
                <c:ptCount val="1"/>
                <c:pt idx="0">
                  <c:v>BG</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lidstaten'!$J$31</c:f>
              <c:numCache>
                <c:formatCode>0.00</c:formatCode>
                <c:ptCount val="1"/>
                <c:pt idx="0">
                  <c:v>406.61</c:v>
                </c:pt>
              </c:numCache>
            </c:numRef>
          </c:xVal>
          <c:yVal>
            <c:numRef>
              <c:f>'EU lidstaten'!$E$31</c:f>
              <c:numCache>
                <c:formatCode>0.00</c:formatCode>
                <c:ptCount val="1"/>
                <c:pt idx="0">
                  <c:v>380.74</c:v>
                </c:pt>
              </c:numCache>
            </c:numRef>
          </c:yVal>
          <c:smooth val="0"/>
          <c:extLst>
            <c:ext xmlns:c16="http://schemas.microsoft.com/office/drawing/2014/chart" uri="{C3380CC4-5D6E-409C-BE32-E72D297353CC}">
              <c16:uniqueId val="{0000001A-449E-42BC-964A-D0FDE76CB8B8}"/>
            </c:ext>
          </c:extLst>
        </c:ser>
        <c:ser>
          <c:idx val="27"/>
          <c:order val="27"/>
          <c:tx>
            <c:strRef>
              <c:f>'EU lidstaten'!$A$32</c:f>
              <c:strCache>
                <c:ptCount val="1"/>
                <c:pt idx="0">
                  <c:v>RO</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lidstaten'!$J$32</c:f>
              <c:numCache>
                <c:formatCode>0.00</c:formatCode>
                <c:ptCount val="1"/>
                <c:pt idx="0">
                  <c:v>533.78</c:v>
                </c:pt>
              </c:numCache>
            </c:numRef>
          </c:xVal>
          <c:yVal>
            <c:numRef>
              <c:f>'EU lidstaten'!$E$32</c:f>
              <c:numCache>
                <c:formatCode>0.00</c:formatCode>
                <c:ptCount val="1"/>
                <c:pt idx="0">
                  <c:v>418.7</c:v>
                </c:pt>
              </c:numCache>
            </c:numRef>
          </c:yVal>
          <c:smooth val="0"/>
          <c:extLst>
            <c:ext xmlns:c16="http://schemas.microsoft.com/office/drawing/2014/chart" uri="{C3380CC4-5D6E-409C-BE32-E72D297353CC}">
              <c16:uniqueId val="{0000001B-449E-42BC-964A-D0FDE76CB8B8}"/>
            </c:ext>
          </c:extLst>
        </c:ser>
        <c:ser>
          <c:idx val="28"/>
          <c:order val="28"/>
          <c:tx>
            <c:strRef>
              <c:f>'EU lidstaten'!$A$33</c:f>
              <c:strCache>
                <c:ptCount val="1"/>
                <c:pt idx="0">
                  <c:v>LT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lidstaten'!$J$33</c:f>
              <c:numCache>
                <c:formatCode>0.00</c:formatCode>
                <c:ptCount val="1"/>
                <c:pt idx="0">
                  <c:v>751.7</c:v>
                </c:pt>
              </c:numCache>
            </c:numRef>
          </c:xVal>
          <c:yVal>
            <c:numRef>
              <c:f>'EU lidstaten'!$E$33</c:f>
              <c:numCache>
                <c:formatCode>0.00</c:formatCode>
                <c:ptCount val="1"/>
                <c:pt idx="0">
                  <c:v>490.34</c:v>
                </c:pt>
              </c:numCache>
            </c:numRef>
          </c:yVal>
          <c:smooth val="0"/>
          <c:extLst>
            <c:ext xmlns:c16="http://schemas.microsoft.com/office/drawing/2014/chart" uri="{C3380CC4-5D6E-409C-BE32-E72D297353CC}">
              <c16:uniqueId val="{0000001C-449E-42BC-964A-D0FDE76CB8B8}"/>
            </c:ext>
          </c:extLst>
        </c:ser>
        <c:ser>
          <c:idx val="29"/>
          <c:order val="29"/>
          <c:tx>
            <c:strRef>
              <c:f>'EU lidstaten'!$A$34</c:f>
              <c:strCache>
                <c:ptCount val="1"/>
                <c:pt idx="0">
                  <c:v>LV</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lidstaten'!$J$34</c:f>
              <c:numCache>
                <c:formatCode>0.00</c:formatCode>
                <c:ptCount val="1"/>
                <c:pt idx="0">
                  <c:v>701.71</c:v>
                </c:pt>
              </c:numCache>
            </c:numRef>
          </c:xVal>
          <c:yVal>
            <c:numRef>
              <c:f>'EU lidstaten'!$E$34</c:f>
              <c:numCache>
                <c:formatCode>0.00</c:formatCode>
                <c:ptCount val="1"/>
                <c:pt idx="0">
                  <c:v>498.74</c:v>
                </c:pt>
              </c:numCache>
            </c:numRef>
          </c:yVal>
          <c:smooth val="0"/>
          <c:extLst>
            <c:ext xmlns:c16="http://schemas.microsoft.com/office/drawing/2014/chart" uri="{C3380CC4-5D6E-409C-BE32-E72D297353CC}">
              <c16:uniqueId val="{0000001D-449E-42BC-964A-D0FDE76CB8B8}"/>
            </c:ext>
          </c:extLst>
        </c:ser>
        <c:ser>
          <c:idx val="30"/>
          <c:order val="30"/>
          <c:tx>
            <c:v>referentielijn</c:v>
          </c:tx>
          <c:spPr>
            <a:ln w="25400" cap="rnd">
              <a:solidFill>
                <a:schemeClr val="accent2">
                  <a:lumMod val="75000"/>
                </a:schemeClr>
              </a:solidFill>
              <a:round/>
            </a:ln>
            <a:effectLst/>
          </c:spPr>
          <c:marker>
            <c:symbol val="none"/>
          </c:marker>
          <c:xVal>
            <c:numRef>
              <c:f>'EU lidstaten'!$C$114:$E$114</c:f>
              <c:numCache>
                <c:formatCode>0.00</c:formatCode>
                <c:ptCount val="3"/>
                <c:pt idx="0" formatCode="General">
                  <c:v>0</c:v>
                </c:pt>
                <c:pt idx="1">
                  <c:v>300.17</c:v>
                </c:pt>
                <c:pt idx="2" formatCode="General">
                  <c:v>900.51</c:v>
                </c:pt>
              </c:numCache>
            </c:numRef>
          </c:xVal>
          <c:yVal>
            <c:numRef>
              <c:f>'EU lidstaten'!$C$87:$E$87</c:f>
              <c:numCache>
                <c:formatCode>0.00</c:formatCode>
                <c:ptCount val="3"/>
                <c:pt idx="0" formatCode="General">
                  <c:v>0</c:v>
                </c:pt>
                <c:pt idx="1">
                  <c:v>160.79</c:v>
                </c:pt>
                <c:pt idx="2" formatCode="General">
                  <c:v>482.37</c:v>
                </c:pt>
              </c:numCache>
            </c:numRef>
          </c:yVal>
          <c:smooth val="0"/>
          <c:extLst>
            <c:ext xmlns:c16="http://schemas.microsoft.com/office/drawing/2014/chart" uri="{C3380CC4-5D6E-409C-BE32-E72D297353CC}">
              <c16:uniqueId val="{0000001E-449E-42BC-964A-D0FDE76CB8B8}"/>
            </c:ext>
          </c:extLst>
        </c:ser>
        <c:ser>
          <c:idx val="31"/>
          <c:order val="31"/>
          <c:tx>
            <c:v>Gemiddelde EU (28)</c:v>
          </c:tx>
          <c:spPr>
            <a:ln w="25400" cap="rnd">
              <a:noFill/>
              <a:round/>
            </a:ln>
            <a:effectLst/>
          </c:spPr>
          <c:marker>
            <c:symbol val="circle"/>
            <c:size val="14"/>
            <c:spPr>
              <a:solidFill>
                <a:schemeClr val="accent4">
                  <a:lumMod val="20000"/>
                  <a:lumOff val="80000"/>
                </a:schemeClr>
              </a:solidFill>
              <a:ln w="15875">
                <a:solidFill>
                  <a:schemeClr val="accent4"/>
                </a:solidFill>
              </a:ln>
              <a:effectLst/>
            </c:spPr>
          </c:marker>
          <c:xVal>
            <c:numRef>
              <c:f>'EU lidstaten'!$D$117</c:f>
              <c:numCache>
                <c:formatCode>0.00</c:formatCode>
                <c:ptCount val="1"/>
                <c:pt idx="0">
                  <c:v>300.17</c:v>
                </c:pt>
              </c:numCache>
            </c:numRef>
          </c:xVal>
          <c:yVal>
            <c:numRef>
              <c:f>'EU lidstaten'!$D$90</c:f>
              <c:numCache>
                <c:formatCode>0.00</c:formatCode>
                <c:ptCount val="1"/>
                <c:pt idx="0">
                  <c:v>160.79</c:v>
                </c:pt>
              </c:numCache>
            </c:numRef>
          </c:yVal>
          <c:smooth val="0"/>
          <c:extLst>
            <c:ext xmlns:c16="http://schemas.microsoft.com/office/drawing/2014/chart" uri="{C3380CC4-5D6E-409C-BE32-E72D297353CC}">
              <c16:uniqueId val="{00000000-C069-482B-BE42-270DB6FA193A}"/>
            </c:ext>
          </c:extLst>
        </c:ser>
        <c:ser>
          <c:idx val="32"/>
          <c:order val="32"/>
          <c:tx>
            <c:v>Vlaams Gewest</c:v>
          </c:tx>
          <c:spPr>
            <a:ln w="25400" cap="rnd">
              <a:noFill/>
              <a:round/>
            </a:ln>
            <a:effectLst/>
          </c:spPr>
          <c:marker>
            <c:symbol val="circle"/>
            <c:size val="14"/>
            <c:spPr>
              <a:solidFill>
                <a:schemeClr val="accent1">
                  <a:lumMod val="20000"/>
                  <a:lumOff val="80000"/>
                </a:schemeClr>
              </a:solidFill>
              <a:ln w="22225">
                <a:solidFill>
                  <a:schemeClr val="accent1"/>
                </a:solidFill>
              </a:ln>
              <a:effectLst/>
            </c:spPr>
          </c:marker>
          <c:xVal>
            <c:numRef>
              <c:f>'EU lidstaten'!$D$116</c:f>
              <c:numCache>
                <c:formatCode>0.00</c:formatCode>
                <c:ptCount val="1"/>
                <c:pt idx="0">
                  <c:v>229.26</c:v>
                </c:pt>
              </c:numCache>
            </c:numRef>
          </c:xVal>
          <c:yVal>
            <c:numRef>
              <c:f>'EU lidstaten'!$D$89</c:f>
              <c:numCache>
                <c:formatCode>0.00</c:formatCode>
                <c:ptCount val="1"/>
                <c:pt idx="0">
                  <c:v>97.2</c:v>
                </c:pt>
              </c:numCache>
            </c:numRef>
          </c:yVal>
          <c:smooth val="0"/>
          <c:extLst>
            <c:ext xmlns:c16="http://schemas.microsoft.com/office/drawing/2014/chart" uri="{C3380CC4-5D6E-409C-BE32-E72D297353CC}">
              <c16:uniqueId val="{00000001-C069-482B-BE42-270DB6FA193A}"/>
            </c:ext>
          </c:extLst>
        </c:ser>
        <c:dLbls>
          <c:showLegendKey val="0"/>
          <c:showVal val="0"/>
          <c:showCatName val="0"/>
          <c:showSerName val="0"/>
          <c:showPercent val="0"/>
          <c:showBubbleSize val="0"/>
        </c:dLbls>
        <c:axId val="291386008"/>
        <c:axId val="291386400"/>
      </c:scatterChart>
      <c:valAx>
        <c:axId val="291386008"/>
        <c:scaling>
          <c:orientation val="minMax"/>
          <c:max val="800"/>
          <c:min val="1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nl-BE" b="1"/>
                  <a:t>ASR-E </a:t>
                </a:r>
                <a:r>
                  <a:rPr lang="nl-BE" b="1">
                    <a:solidFill>
                      <a:schemeClr val="tx2"/>
                    </a:solidFill>
                  </a:rPr>
                  <a:t>- te voorkomen </a:t>
                </a:r>
                <a:r>
                  <a:rPr lang="nl-BE" b="1"/>
                  <a:t>(per 100.000 inw.)</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6400"/>
        <c:crosses val="autoZero"/>
        <c:crossBetween val="midCat"/>
        <c:majorUnit val="50"/>
      </c:valAx>
      <c:valAx>
        <c:axId val="291386400"/>
        <c:scaling>
          <c:orientation val="minMax"/>
          <c:max val="5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b="1"/>
                  <a:t>ASR-E - </a:t>
                </a:r>
                <a:r>
                  <a:rPr lang="nl-BE" b="1">
                    <a:solidFill>
                      <a:schemeClr val="tx2"/>
                    </a:solidFill>
                  </a:rPr>
                  <a:t>behandelbaar</a:t>
                </a:r>
                <a:r>
                  <a:rPr lang="nl-BE" b="1"/>
                  <a:t> (per 100.000 inw.)</a:t>
                </a:r>
              </a:p>
            </c:rich>
          </c:tx>
          <c:layout>
            <c:manualLayout>
              <c:xMode val="edge"/>
              <c:yMode val="edge"/>
              <c:x val="1.4815688524764368E-2"/>
              <c:y val="0.247196850393700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6008"/>
        <c:crosses val="autoZero"/>
        <c:crossBetween val="midCat"/>
        <c:majorUnit val="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vermijdbare sterfte</a:t>
            </a:r>
          </a:p>
        </c:rich>
      </c:tx>
      <c:layout>
        <c:manualLayout>
          <c:xMode val="edge"/>
          <c:yMode val="edge"/>
          <c:x val="2.4464233637461984E-2"/>
          <c:y val="1.26354793886058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43773956826825217"/>
          <c:y val="0.1011764705882353"/>
          <c:w val="0.50296052279179393"/>
          <c:h val="0.80525993074395108"/>
        </c:manualLayout>
      </c:layout>
      <c:barChart>
        <c:barDir val="bar"/>
        <c:grouping val="stacked"/>
        <c:varyColors val="0"/>
        <c:ser>
          <c:idx val="3"/>
          <c:order val="0"/>
          <c:tx>
            <c:strRef>
              <c:f>'cijfers aantallen'!$H$3</c:f>
              <c:strCache>
                <c:ptCount val="1"/>
                <c:pt idx="0">
                  <c:v>Vrouwen</c:v>
                </c:pt>
              </c:strCache>
            </c:strRef>
          </c:tx>
          <c:spPr>
            <a:solidFill>
              <a:srgbClr val="C63131"/>
            </a:solidFill>
            <a:ln>
              <a:noFill/>
            </a:ln>
            <a:effectLst/>
          </c:spPr>
          <c:invertIfNegative val="0"/>
          <c:cat>
            <c:strRef>
              <c:extLst>
                <c:ext xmlns:c15="http://schemas.microsoft.com/office/drawing/2012/chart" uri="{02D57815-91ED-43cb-92C2-25804820EDAC}">
                  <c15:fullRef>
                    <c15:sqref>'cijfers aantallen'!$A$5:$A$13</c15:sqref>
                  </c15:fullRef>
                </c:ext>
              </c:extLst>
              <c:f>'cijfers aantallen'!$A$6:$A$13</c:f>
              <c:strCache>
                <c:ptCount val="8"/>
                <c:pt idx="0">
                  <c:v>Nieuwvormingen</c:v>
                </c:pt>
                <c:pt idx="1">
                  <c:v>Hart- en vaatziekten</c:v>
                </c:pt>
                <c:pt idx="2">
                  <c:v>Ongevallen</c:v>
                </c:pt>
                <c:pt idx="3">
                  <c:v>Intentionele verwondingen en verwondingen door derden</c:v>
                </c:pt>
                <c:pt idx="4">
                  <c:v>Respiratoire aandoeningen</c:v>
                </c:pt>
                <c:pt idx="5">
                  <c:v>Middelengebruik</c:v>
                </c:pt>
                <c:pt idx="6">
                  <c:v>Aangeboren en perinatale aandoeningen</c:v>
                </c:pt>
                <c:pt idx="7">
                  <c:v>Andere oorzaken</c:v>
                </c:pt>
              </c:strCache>
            </c:strRef>
          </c:cat>
          <c:val>
            <c:numRef>
              <c:extLst>
                <c:ext xmlns:c15="http://schemas.microsoft.com/office/drawing/2012/chart" uri="{02D57815-91ED-43cb-92C2-25804820EDAC}">
                  <c15:fullRef>
                    <c15:sqref>'cijfers aantallen'!$H$5:$H$13</c15:sqref>
                  </c15:fullRef>
                </c:ext>
              </c:extLst>
              <c:f>'cijfers aantallen'!$H$6:$H$13</c:f>
              <c:numCache>
                <c:formatCode>#,##0</c:formatCode>
                <c:ptCount val="8"/>
                <c:pt idx="0">
                  <c:v>1965</c:v>
                </c:pt>
                <c:pt idx="1">
                  <c:v>626</c:v>
                </c:pt>
                <c:pt idx="2">
                  <c:v>941</c:v>
                </c:pt>
                <c:pt idx="3">
                  <c:v>454</c:v>
                </c:pt>
                <c:pt idx="4">
                  <c:v>395</c:v>
                </c:pt>
                <c:pt idx="5">
                  <c:v>224</c:v>
                </c:pt>
                <c:pt idx="6">
                  <c:v>93</c:v>
                </c:pt>
                <c:pt idx="7">
                  <c:v>154</c:v>
                </c:pt>
              </c:numCache>
            </c:numRef>
          </c:val>
          <c:extLst>
            <c:ext xmlns:c16="http://schemas.microsoft.com/office/drawing/2014/chart" uri="{C3380CC4-5D6E-409C-BE32-E72D297353CC}">
              <c16:uniqueId val="{00000000-FF2D-444B-A804-14FB9D3B3626}"/>
            </c:ext>
          </c:extLst>
        </c:ser>
        <c:dLbls>
          <c:showLegendKey val="0"/>
          <c:showVal val="0"/>
          <c:showCatName val="0"/>
          <c:showSerName val="0"/>
          <c:showPercent val="0"/>
          <c:showBubbleSize val="0"/>
        </c:dLbls>
        <c:gapWidth val="40"/>
        <c:overlap val="100"/>
        <c:axId val="287504408"/>
        <c:axId val="287664608"/>
      </c:barChart>
      <c:catAx>
        <c:axId val="287504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7664608"/>
        <c:crosses val="autoZero"/>
        <c:auto val="1"/>
        <c:lblAlgn val="ctr"/>
        <c:lblOffset val="100"/>
        <c:noMultiLvlLbl val="0"/>
      </c:catAx>
      <c:valAx>
        <c:axId val="287664608"/>
        <c:scaling>
          <c:orientation val="minMax"/>
          <c:max val="20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7504408"/>
        <c:crosses val="autoZero"/>
        <c:crossBetween val="between"/>
        <c:majorUnit val="500"/>
      </c:valAx>
      <c:spPr>
        <a:solidFill>
          <a:schemeClr val="bg1"/>
        </a:solidFill>
        <a:ln>
          <a:noFill/>
        </a:ln>
        <a:effectLst/>
      </c:spPr>
    </c:plotArea>
    <c:legend>
      <c:legendPos val="r"/>
      <c:layout>
        <c:manualLayout>
          <c:xMode val="edge"/>
          <c:yMode val="edge"/>
          <c:x val="0.72816005142214368"/>
          <c:y val="9.6886712690325477E-2"/>
          <c:w val="0.23143740960951306"/>
          <c:h val="7.531587963269297E-2"/>
        </c:manualLayout>
      </c:layout>
      <c:overlay val="0"/>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181585677749361E-2"/>
          <c:y val="3.5818713450292396E-2"/>
          <c:w val="0.90153452685421998"/>
          <c:h val="0.87097050264550269"/>
        </c:manualLayout>
      </c:layout>
      <c:barChart>
        <c:barDir val="bar"/>
        <c:grouping val="clustered"/>
        <c:varyColors val="0"/>
        <c:ser>
          <c:idx val="0"/>
          <c:order val="0"/>
          <c:tx>
            <c:strRef>
              <c:f>'EU lidstaten'!$D$4</c:f>
              <c:strCache>
                <c:ptCount val="1"/>
                <c:pt idx="0">
                  <c:v>totaal (B)</c:v>
                </c:pt>
              </c:strCache>
            </c:strRef>
          </c:tx>
          <c:spPr>
            <a:solidFill>
              <a:schemeClr val="accent1">
                <a:lumMod val="50000"/>
                <a:alpha val="51000"/>
              </a:schemeClr>
            </a:solidFill>
            <a:ln w="12700">
              <a:solidFill>
                <a:schemeClr val="accent5">
                  <a:lumMod val="50000"/>
                </a:schemeClr>
              </a:solidFill>
              <a:prstDash val="solid"/>
            </a:ln>
          </c:spPr>
          <c:invertIfNegative val="0"/>
          <c:cat>
            <c:strRef>
              <c:f>'EU lidstaten'!$A$5:$A$34</c:f>
              <c:strCache>
                <c:ptCount val="30"/>
                <c:pt idx="0">
                  <c:v>FR</c:v>
                </c:pt>
                <c:pt idx="1">
                  <c:v>VL</c:v>
                </c:pt>
                <c:pt idx="2">
                  <c:v>ES</c:v>
                </c:pt>
                <c:pt idx="3">
                  <c:v>NL</c:v>
                </c:pt>
                <c:pt idx="4">
                  <c:v>IT</c:v>
                </c:pt>
                <c:pt idx="5">
                  <c:v>CY</c:v>
                </c:pt>
                <c:pt idx="6">
                  <c:v>LU</c:v>
                </c:pt>
                <c:pt idx="7">
                  <c:v>BE</c:v>
                </c:pt>
                <c:pt idx="8">
                  <c:v>SE</c:v>
                </c:pt>
                <c:pt idx="9">
                  <c:v>DK</c:v>
                </c:pt>
                <c:pt idx="10">
                  <c:v>AT</c:v>
                </c:pt>
                <c:pt idx="11">
                  <c:v>IE</c:v>
                </c:pt>
                <c:pt idx="12">
                  <c:v>PT</c:v>
                </c:pt>
                <c:pt idx="13">
                  <c:v>FI</c:v>
                </c:pt>
                <c:pt idx="14">
                  <c:v>DE</c:v>
                </c:pt>
                <c:pt idx="15">
                  <c:v>UK</c:v>
                </c:pt>
                <c:pt idx="16">
                  <c:v>MT</c:v>
                </c:pt>
                <c:pt idx="17">
                  <c:v>GR</c:v>
                </c:pt>
                <c:pt idx="18">
                  <c:v>SI</c:v>
                </c:pt>
                <c:pt idx="19">
                  <c:v>EU</c:v>
                </c:pt>
                <c:pt idx="20">
                  <c:v>PL</c:v>
                </c:pt>
                <c:pt idx="21">
                  <c:v>CZ</c:v>
                </c:pt>
                <c:pt idx="22">
                  <c:v>HR</c:v>
                </c:pt>
                <c:pt idx="23">
                  <c:v>EE</c:v>
                </c:pt>
                <c:pt idx="24">
                  <c:v>SK</c:v>
                </c:pt>
                <c:pt idx="25">
                  <c:v>HU</c:v>
                </c:pt>
                <c:pt idx="26">
                  <c:v>BG</c:v>
                </c:pt>
                <c:pt idx="27">
                  <c:v>RO</c:v>
                </c:pt>
                <c:pt idx="28">
                  <c:v>LT</c:v>
                </c:pt>
                <c:pt idx="29">
                  <c:v>LV</c:v>
                </c:pt>
              </c:strCache>
            </c:strRef>
          </c:cat>
          <c:val>
            <c:numRef>
              <c:f>'EU lidstaten'!$D$5:$D$34</c:f>
              <c:numCache>
                <c:formatCode>0.00</c:formatCode>
                <c:ptCount val="30"/>
                <c:pt idx="0">
                  <c:v>78.55</c:v>
                </c:pt>
                <c:pt idx="1">
                  <c:v>86.22</c:v>
                </c:pt>
                <c:pt idx="2">
                  <c:v>89.11</c:v>
                </c:pt>
                <c:pt idx="3">
                  <c:v>91.26</c:v>
                </c:pt>
                <c:pt idx="4">
                  <c:v>92.32</c:v>
                </c:pt>
                <c:pt idx="5">
                  <c:v>94.3</c:v>
                </c:pt>
                <c:pt idx="6">
                  <c:v>96.86</c:v>
                </c:pt>
                <c:pt idx="7">
                  <c:v>97.5</c:v>
                </c:pt>
                <c:pt idx="8">
                  <c:v>98.98</c:v>
                </c:pt>
                <c:pt idx="9">
                  <c:v>100.26</c:v>
                </c:pt>
                <c:pt idx="10">
                  <c:v>109.96</c:v>
                </c:pt>
                <c:pt idx="11">
                  <c:v>113.23</c:v>
                </c:pt>
                <c:pt idx="12">
                  <c:v>113.32</c:v>
                </c:pt>
                <c:pt idx="13">
                  <c:v>114.69</c:v>
                </c:pt>
                <c:pt idx="14">
                  <c:v>115.52</c:v>
                </c:pt>
                <c:pt idx="15">
                  <c:v>117.51</c:v>
                </c:pt>
                <c:pt idx="16">
                  <c:v>119.47</c:v>
                </c:pt>
                <c:pt idx="17">
                  <c:v>125.56</c:v>
                </c:pt>
                <c:pt idx="18">
                  <c:v>126.82</c:v>
                </c:pt>
                <c:pt idx="19">
                  <c:v>128.13</c:v>
                </c:pt>
                <c:pt idx="20">
                  <c:v>174.12</c:v>
                </c:pt>
                <c:pt idx="21">
                  <c:v>183.23</c:v>
                </c:pt>
                <c:pt idx="22">
                  <c:v>209.99</c:v>
                </c:pt>
                <c:pt idx="23">
                  <c:v>233.04</c:v>
                </c:pt>
                <c:pt idx="24">
                  <c:v>251.44</c:v>
                </c:pt>
                <c:pt idx="25">
                  <c:v>267.88</c:v>
                </c:pt>
                <c:pt idx="26">
                  <c:v>282.08999999999997</c:v>
                </c:pt>
                <c:pt idx="27">
                  <c:v>320.66000000000003</c:v>
                </c:pt>
                <c:pt idx="28">
                  <c:v>321.58</c:v>
                </c:pt>
                <c:pt idx="29">
                  <c:v>336.71</c:v>
                </c:pt>
              </c:numCache>
            </c:numRef>
          </c:val>
          <c:extLst>
            <c:ext xmlns:c16="http://schemas.microsoft.com/office/drawing/2014/chart" uri="{C3380CC4-5D6E-409C-BE32-E72D297353CC}">
              <c16:uniqueId val="{00000000-3E1B-4242-A615-8C1D22433765}"/>
            </c:ext>
          </c:extLst>
        </c:ser>
        <c:dLbls>
          <c:showLegendKey val="0"/>
          <c:showVal val="0"/>
          <c:showCatName val="0"/>
          <c:showSerName val="0"/>
          <c:showPercent val="0"/>
          <c:showBubbleSize val="0"/>
        </c:dLbls>
        <c:gapWidth val="0"/>
        <c:axId val="306449480"/>
        <c:axId val="306449872"/>
      </c:barChart>
      <c:barChart>
        <c:barDir val="bar"/>
        <c:grouping val="clustered"/>
        <c:varyColors val="0"/>
        <c:ser>
          <c:idx val="1"/>
          <c:order val="1"/>
          <c:tx>
            <c:strRef>
              <c:f>'EU lidstaten'!$E$4</c:f>
              <c:strCache>
                <c:ptCount val="1"/>
                <c:pt idx="0">
                  <c:v>mannen (B)</c:v>
                </c:pt>
              </c:strCache>
            </c:strRef>
          </c:tx>
          <c:spPr>
            <a:solidFill>
              <a:schemeClr val="accent5"/>
            </a:solidFill>
            <a:ln w="3175">
              <a:solidFill>
                <a:schemeClr val="accent5">
                  <a:lumMod val="50000"/>
                </a:schemeClr>
              </a:solidFill>
              <a:prstDash val="solid"/>
            </a:ln>
          </c:spPr>
          <c:invertIfNegative val="0"/>
          <c:dPt>
            <c:idx val="2"/>
            <c:invertIfNegative val="0"/>
            <c:bubble3D val="0"/>
            <c:extLst>
              <c:ext xmlns:c16="http://schemas.microsoft.com/office/drawing/2014/chart" uri="{C3380CC4-5D6E-409C-BE32-E72D297353CC}">
                <c16:uniqueId val="{00000002-3E1B-4242-A615-8C1D22433765}"/>
              </c:ext>
            </c:extLst>
          </c:dPt>
          <c:dPt>
            <c:idx val="3"/>
            <c:invertIfNegative val="0"/>
            <c:bubble3D val="0"/>
            <c:extLst>
              <c:ext xmlns:c16="http://schemas.microsoft.com/office/drawing/2014/chart" uri="{C3380CC4-5D6E-409C-BE32-E72D297353CC}">
                <c16:uniqueId val="{00000003-3E1B-4242-A615-8C1D22433765}"/>
              </c:ext>
            </c:extLst>
          </c:dPt>
          <c:dPt>
            <c:idx val="4"/>
            <c:invertIfNegative val="0"/>
            <c:bubble3D val="0"/>
            <c:extLst>
              <c:ext xmlns:c16="http://schemas.microsoft.com/office/drawing/2014/chart" uri="{C3380CC4-5D6E-409C-BE32-E72D297353CC}">
                <c16:uniqueId val="{00000004-3E1B-4242-A615-8C1D22433765}"/>
              </c:ext>
            </c:extLst>
          </c:dPt>
          <c:dPt>
            <c:idx val="6"/>
            <c:invertIfNegative val="0"/>
            <c:bubble3D val="0"/>
            <c:extLst>
              <c:ext xmlns:c16="http://schemas.microsoft.com/office/drawing/2014/chart" uri="{C3380CC4-5D6E-409C-BE32-E72D297353CC}">
                <c16:uniqueId val="{00000005-3E1B-4242-A615-8C1D22433765}"/>
              </c:ext>
            </c:extLst>
          </c:dPt>
          <c:dPt>
            <c:idx val="8"/>
            <c:invertIfNegative val="0"/>
            <c:bubble3D val="0"/>
            <c:extLst>
              <c:ext xmlns:c16="http://schemas.microsoft.com/office/drawing/2014/chart" uri="{C3380CC4-5D6E-409C-BE32-E72D297353CC}">
                <c16:uniqueId val="{00000006-3E1B-4242-A615-8C1D22433765}"/>
              </c:ext>
            </c:extLst>
          </c:dPt>
          <c:dPt>
            <c:idx val="14"/>
            <c:invertIfNegative val="0"/>
            <c:bubble3D val="0"/>
            <c:extLst>
              <c:ext xmlns:c16="http://schemas.microsoft.com/office/drawing/2014/chart" uri="{C3380CC4-5D6E-409C-BE32-E72D297353CC}">
                <c16:uniqueId val="{00000007-3E1B-4242-A615-8C1D22433765}"/>
              </c:ext>
            </c:extLst>
          </c:dPt>
          <c:dPt>
            <c:idx val="16"/>
            <c:invertIfNegative val="0"/>
            <c:bubble3D val="0"/>
            <c:extLst>
              <c:ext xmlns:c16="http://schemas.microsoft.com/office/drawing/2014/chart" uri="{C3380CC4-5D6E-409C-BE32-E72D297353CC}">
                <c16:uniqueId val="{00000008-3E1B-4242-A615-8C1D22433765}"/>
              </c:ext>
            </c:extLst>
          </c:dPt>
          <c:dPt>
            <c:idx val="18"/>
            <c:invertIfNegative val="0"/>
            <c:bubble3D val="0"/>
            <c:extLst>
              <c:ext xmlns:c16="http://schemas.microsoft.com/office/drawing/2014/chart" uri="{C3380CC4-5D6E-409C-BE32-E72D297353CC}">
                <c16:uniqueId val="{0000000A-3E1B-4242-A615-8C1D22433765}"/>
              </c:ext>
            </c:extLst>
          </c:dPt>
          <c:cat>
            <c:strRef>
              <c:f>'EU lidstaten'!$A$5:$A$34</c:f>
              <c:strCache>
                <c:ptCount val="30"/>
                <c:pt idx="0">
                  <c:v>FR</c:v>
                </c:pt>
                <c:pt idx="1">
                  <c:v>VL</c:v>
                </c:pt>
                <c:pt idx="2">
                  <c:v>ES</c:v>
                </c:pt>
                <c:pt idx="3">
                  <c:v>NL</c:v>
                </c:pt>
                <c:pt idx="4">
                  <c:v>IT</c:v>
                </c:pt>
                <c:pt idx="5">
                  <c:v>CY</c:v>
                </c:pt>
                <c:pt idx="6">
                  <c:v>LU</c:v>
                </c:pt>
                <c:pt idx="7">
                  <c:v>BE</c:v>
                </c:pt>
                <c:pt idx="8">
                  <c:v>SE</c:v>
                </c:pt>
                <c:pt idx="9">
                  <c:v>DK</c:v>
                </c:pt>
                <c:pt idx="10">
                  <c:v>AT</c:v>
                </c:pt>
                <c:pt idx="11">
                  <c:v>IE</c:v>
                </c:pt>
                <c:pt idx="12">
                  <c:v>PT</c:v>
                </c:pt>
                <c:pt idx="13">
                  <c:v>FI</c:v>
                </c:pt>
                <c:pt idx="14">
                  <c:v>DE</c:v>
                </c:pt>
                <c:pt idx="15">
                  <c:v>UK</c:v>
                </c:pt>
                <c:pt idx="16">
                  <c:v>MT</c:v>
                </c:pt>
                <c:pt idx="17">
                  <c:v>GR</c:v>
                </c:pt>
                <c:pt idx="18">
                  <c:v>SI</c:v>
                </c:pt>
                <c:pt idx="19">
                  <c:v>EU</c:v>
                </c:pt>
                <c:pt idx="20">
                  <c:v>PL</c:v>
                </c:pt>
                <c:pt idx="21">
                  <c:v>CZ</c:v>
                </c:pt>
                <c:pt idx="22">
                  <c:v>HR</c:v>
                </c:pt>
                <c:pt idx="23">
                  <c:v>EE</c:v>
                </c:pt>
                <c:pt idx="24">
                  <c:v>SK</c:v>
                </c:pt>
                <c:pt idx="25">
                  <c:v>HU</c:v>
                </c:pt>
                <c:pt idx="26">
                  <c:v>BG</c:v>
                </c:pt>
                <c:pt idx="27">
                  <c:v>RO</c:v>
                </c:pt>
                <c:pt idx="28">
                  <c:v>LT</c:v>
                </c:pt>
                <c:pt idx="29">
                  <c:v>LV</c:v>
                </c:pt>
              </c:strCache>
            </c:strRef>
          </c:cat>
          <c:val>
            <c:numRef>
              <c:f>'EU lidstaten'!$E$5:$E$34</c:f>
              <c:numCache>
                <c:formatCode>0.00</c:formatCode>
                <c:ptCount val="30"/>
                <c:pt idx="0">
                  <c:v>93.73</c:v>
                </c:pt>
                <c:pt idx="1">
                  <c:v>97.2</c:v>
                </c:pt>
                <c:pt idx="2">
                  <c:v>115.21</c:v>
                </c:pt>
                <c:pt idx="3">
                  <c:v>100.32</c:v>
                </c:pt>
                <c:pt idx="4">
                  <c:v>111.53</c:v>
                </c:pt>
                <c:pt idx="5">
                  <c:v>118.93</c:v>
                </c:pt>
                <c:pt idx="6">
                  <c:v>115.11</c:v>
                </c:pt>
                <c:pt idx="7">
                  <c:v>113.79</c:v>
                </c:pt>
                <c:pt idx="8">
                  <c:v>119.35</c:v>
                </c:pt>
                <c:pt idx="9">
                  <c:v>115.15</c:v>
                </c:pt>
                <c:pt idx="10">
                  <c:v>139.1</c:v>
                </c:pt>
                <c:pt idx="11">
                  <c:v>136.15</c:v>
                </c:pt>
                <c:pt idx="12">
                  <c:v>149.01</c:v>
                </c:pt>
                <c:pt idx="13">
                  <c:v>155.38</c:v>
                </c:pt>
                <c:pt idx="14">
                  <c:v>143.18</c:v>
                </c:pt>
                <c:pt idx="15">
                  <c:v>141.22999999999999</c:v>
                </c:pt>
                <c:pt idx="16">
                  <c:v>143.4</c:v>
                </c:pt>
                <c:pt idx="17">
                  <c:v>168.49</c:v>
                </c:pt>
                <c:pt idx="18">
                  <c:v>166.59</c:v>
                </c:pt>
                <c:pt idx="19">
                  <c:v>160.79</c:v>
                </c:pt>
                <c:pt idx="20">
                  <c:v>235.8</c:v>
                </c:pt>
                <c:pt idx="21">
                  <c:v>249.44</c:v>
                </c:pt>
                <c:pt idx="22">
                  <c:v>280.81</c:v>
                </c:pt>
                <c:pt idx="23">
                  <c:v>348.36</c:v>
                </c:pt>
                <c:pt idx="24">
                  <c:v>346.15</c:v>
                </c:pt>
                <c:pt idx="25">
                  <c:v>363.01</c:v>
                </c:pt>
                <c:pt idx="26">
                  <c:v>380.74</c:v>
                </c:pt>
                <c:pt idx="27">
                  <c:v>418.7</c:v>
                </c:pt>
                <c:pt idx="28">
                  <c:v>490.34</c:v>
                </c:pt>
                <c:pt idx="29">
                  <c:v>498.74</c:v>
                </c:pt>
              </c:numCache>
            </c:numRef>
          </c:val>
          <c:extLst>
            <c:ext xmlns:c16="http://schemas.microsoft.com/office/drawing/2014/chart" uri="{C3380CC4-5D6E-409C-BE32-E72D297353CC}">
              <c16:uniqueId val="{0000000B-3E1B-4242-A615-8C1D22433765}"/>
            </c:ext>
          </c:extLst>
        </c:ser>
        <c:ser>
          <c:idx val="2"/>
          <c:order val="2"/>
          <c:tx>
            <c:strRef>
              <c:f>'EU lidstaten'!$F$4</c:f>
              <c:strCache>
                <c:ptCount val="1"/>
                <c:pt idx="0">
                  <c:v>vrouwen (B)</c:v>
                </c:pt>
              </c:strCache>
            </c:strRef>
          </c:tx>
          <c:spPr>
            <a:solidFill>
              <a:srgbClr val="C63131"/>
            </a:solidFill>
            <a:ln w="3175">
              <a:solidFill>
                <a:srgbClr val="C00000"/>
              </a:solidFill>
              <a:prstDash val="solid"/>
            </a:ln>
          </c:spPr>
          <c:invertIfNegative val="0"/>
          <c:dPt>
            <c:idx val="2"/>
            <c:invertIfNegative val="0"/>
            <c:bubble3D val="0"/>
            <c:extLst>
              <c:ext xmlns:c16="http://schemas.microsoft.com/office/drawing/2014/chart" uri="{C3380CC4-5D6E-409C-BE32-E72D297353CC}">
                <c16:uniqueId val="{0000000D-3E1B-4242-A615-8C1D22433765}"/>
              </c:ext>
            </c:extLst>
          </c:dPt>
          <c:dPt>
            <c:idx val="3"/>
            <c:invertIfNegative val="0"/>
            <c:bubble3D val="0"/>
            <c:extLst>
              <c:ext xmlns:c16="http://schemas.microsoft.com/office/drawing/2014/chart" uri="{C3380CC4-5D6E-409C-BE32-E72D297353CC}">
                <c16:uniqueId val="{0000000E-3E1B-4242-A615-8C1D22433765}"/>
              </c:ext>
            </c:extLst>
          </c:dPt>
          <c:dPt>
            <c:idx val="4"/>
            <c:invertIfNegative val="0"/>
            <c:bubble3D val="0"/>
            <c:extLst>
              <c:ext xmlns:c16="http://schemas.microsoft.com/office/drawing/2014/chart" uri="{C3380CC4-5D6E-409C-BE32-E72D297353CC}">
                <c16:uniqueId val="{0000000F-3E1B-4242-A615-8C1D22433765}"/>
              </c:ext>
            </c:extLst>
          </c:dPt>
          <c:dPt>
            <c:idx val="6"/>
            <c:invertIfNegative val="0"/>
            <c:bubble3D val="0"/>
            <c:extLst>
              <c:ext xmlns:c16="http://schemas.microsoft.com/office/drawing/2014/chart" uri="{C3380CC4-5D6E-409C-BE32-E72D297353CC}">
                <c16:uniqueId val="{00000010-3E1B-4242-A615-8C1D22433765}"/>
              </c:ext>
            </c:extLst>
          </c:dPt>
          <c:dPt>
            <c:idx val="8"/>
            <c:invertIfNegative val="0"/>
            <c:bubble3D val="0"/>
            <c:extLst>
              <c:ext xmlns:c16="http://schemas.microsoft.com/office/drawing/2014/chart" uri="{C3380CC4-5D6E-409C-BE32-E72D297353CC}">
                <c16:uniqueId val="{00000011-3E1B-4242-A615-8C1D22433765}"/>
              </c:ext>
            </c:extLst>
          </c:dPt>
          <c:dPt>
            <c:idx val="14"/>
            <c:invertIfNegative val="0"/>
            <c:bubble3D val="0"/>
            <c:extLst>
              <c:ext xmlns:c16="http://schemas.microsoft.com/office/drawing/2014/chart" uri="{C3380CC4-5D6E-409C-BE32-E72D297353CC}">
                <c16:uniqueId val="{00000012-3E1B-4242-A615-8C1D22433765}"/>
              </c:ext>
            </c:extLst>
          </c:dPt>
          <c:dPt>
            <c:idx val="16"/>
            <c:invertIfNegative val="0"/>
            <c:bubble3D val="0"/>
            <c:extLst>
              <c:ext xmlns:c16="http://schemas.microsoft.com/office/drawing/2014/chart" uri="{C3380CC4-5D6E-409C-BE32-E72D297353CC}">
                <c16:uniqueId val="{00000013-3E1B-4242-A615-8C1D22433765}"/>
              </c:ext>
            </c:extLst>
          </c:dPt>
          <c:dPt>
            <c:idx val="18"/>
            <c:invertIfNegative val="0"/>
            <c:bubble3D val="0"/>
            <c:extLst>
              <c:ext xmlns:c16="http://schemas.microsoft.com/office/drawing/2014/chart" uri="{C3380CC4-5D6E-409C-BE32-E72D297353CC}">
                <c16:uniqueId val="{00000015-3E1B-4242-A615-8C1D22433765}"/>
              </c:ext>
            </c:extLst>
          </c:dPt>
          <c:cat>
            <c:strRef>
              <c:f>'EU lidstaten'!$A$5:$A$34</c:f>
              <c:strCache>
                <c:ptCount val="30"/>
                <c:pt idx="0">
                  <c:v>FR</c:v>
                </c:pt>
                <c:pt idx="1">
                  <c:v>VL</c:v>
                </c:pt>
                <c:pt idx="2">
                  <c:v>ES</c:v>
                </c:pt>
                <c:pt idx="3">
                  <c:v>NL</c:v>
                </c:pt>
                <c:pt idx="4">
                  <c:v>IT</c:v>
                </c:pt>
                <c:pt idx="5">
                  <c:v>CY</c:v>
                </c:pt>
                <c:pt idx="6">
                  <c:v>LU</c:v>
                </c:pt>
                <c:pt idx="7">
                  <c:v>BE</c:v>
                </c:pt>
                <c:pt idx="8">
                  <c:v>SE</c:v>
                </c:pt>
                <c:pt idx="9">
                  <c:v>DK</c:v>
                </c:pt>
                <c:pt idx="10">
                  <c:v>AT</c:v>
                </c:pt>
                <c:pt idx="11">
                  <c:v>IE</c:v>
                </c:pt>
                <c:pt idx="12">
                  <c:v>PT</c:v>
                </c:pt>
                <c:pt idx="13">
                  <c:v>FI</c:v>
                </c:pt>
                <c:pt idx="14">
                  <c:v>DE</c:v>
                </c:pt>
                <c:pt idx="15">
                  <c:v>UK</c:v>
                </c:pt>
                <c:pt idx="16">
                  <c:v>MT</c:v>
                </c:pt>
                <c:pt idx="17">
                  <c:v>GR</c:v>
                </c:pt>
                <c:pt idx="18">
                  <c:v>SI</c:v>
                </c:pt>
                <c:pt idx="19">
                  <c:v>EU</c:v>
                </c:pt>
                <c:pt idx="20">
                  <c:v>PL</c:v>
                </c:pt>
                <c:pt idx="21">
                  <c:v>CZ</c:v>
                </c:pt>
                <c:pt idx="22">
                  <c:v>HR</c:v>
                </c:pt>
                <c:pt idx="23">
                  <c:v>EE</c:v>
                </c:pt>
                <c:pt idx="24">
                  <c:v>SK</c:v>
                </c:pt>
                <c:pt idx="25">
                  <c:v>HU</c:v>
                </c:pt>
                <c:pt idx="26">
                  <c:v>BG</c:v>
                </c:pt>
                <c:pt idx="27">
                  <c:v>RO</c:v>
                </c:pt>
                <c:pt idx="28">
                  <c:v>LT</c:v>
                </c:pt>
                <c:pt idx="29">
                  <c:v>LV</c:v>
                </c:pt>
              </c:strCache>
            </c:strRef>
          </c:cat>
          <c:val>
            <c:numRef>
              <c:f>'EU lidstaten'!$F$5:$F$34</c:f>
              <c:numCache>
                <c:formatCode>0.00</c:formatCode>
                <c:ptCount val="30"/>
                <c:pt idx="0">
                  <c:v>64.97</c:v>
                </c:pt>
                <c:pt idx="1">
                  <c:v>76.06</c:v>
                </c:pt>
                <c:pt idx="2">
                  <c:v>65.31</c:v>
                </c:pt>
                <c:pt idx="3">
                  <c:v>82.58</c:v>
                </c:pt>
                <c:pt idx="4">
                  <c:v>75.040000000000006</c:v>
                </c:pt>
                <c:pt idx="5">
                  <c:v>71.48</c:v>
                </c:pt>
                <c:pt idx="6">
                  <c:v>79.73</c:v>
                </c:pt>
                <c:pt idx="7">
                  <c:v>82.65</c:v>
                </c:pt>
                <c:pt idx="8">
                  <c:v>79.23</c:v>
                </c:pt>
                <c:pt idx="9">
                  <c:v>86</c:v>
                </c:pt>
                <c:pt idx="10">
                  <c:v>83.77</c:v>
                </c:pt>
                <c:pt idx="11">
                  <c:v>90.91</c:v>
                </c:pt>
                <c:pt idx="12">
                  <c:v>83.06</c:v>
                </c:pt>
                <c:pt idx="13">
                  <c:v>77.319999999999993</c:v>
                </c:pt>
                <c:pt idx="14">
                  <c:v>90.01</c:v>
                </c:pt>
                <c:pt idx="15">
                  <c:v>95.25</c:v>
                </c:pt>
                <c:pt idx="16">
                  <c:v>97.02</c:v>
                </c:pt>
                <c:pt idx="17">
                  <c:v>86.84</c:v>
                </c:pt>
                <c:pt idx="18">
                  <c:v>91.24</c:v>
                </c:pt>
                <c:pt idx="19">
                  <c:v>98.75</c:v>
                </c:pt>
                <c:pt idx="20">
                  <c:v>123.61</c:v>
                </c:pt>
                <c:pt idx="21">
                  <c:v>126.22</c:v>
                </c:pt>
                <c:pt idx="22">
                  <c:v>150.56</c:v>
                </c:pt>
                <c:pt idx="23">
                  <c:v>151.22</c:v>
                </c:pt>
                <c:pt idx="24">
                  <c:v>176.06</c:v>
                </c:pt>
                <c:pt idx="25">
                  <c:v>194.02</c:v>
                </c:pt>
                <c:pt idx="26">
                  <c:v>200.63</c:v>
                </c:pt>
                <c:pt idx="27">
                  <c:v>239.27</c:v>
                </c:pt>
                <c:pt idx="28">
                  <c:v>202.99</c:v>
                </c:pt>
                <c:pt idx="29">
                  <c:v>224.76</c:v>
                </c:pt>
              </c:numCache>
            </c:numRef>
          </c:val>
          <c:extLst>
            <c:ext xmlns:c16="http://schemas.microsoft.com/office/drawing/2014/chart" uri="{C3380CC4-5D6E-409C-BE32-E72D297353CC}">
              <c16:uniqueId val="{00000016-3E1B-4242-A615-8C1D22433765}"/>
            </c:ext>
          </c:extLst>
        </c:ser>
        <c:dLbls>
          <c:showLegendKey val="0"/>
          <c:showVal val="0"/>
          <c:showCatName val="0"/>
          <c:showSerName val="0"/>
          <c:showPercent val="0"/>
          <c:showBubbleSize val="0"/>
        </c:dLbls>
        <c:gapWidth val="80"/>
        <c:overlap val="-20"/>
        <c:axId val="306450656"/>
        <c:axId val="306450264"/>
      </c:barChart>
      <c:catAx>
        <c:axId val="306449480"/>
        <c:scaling>
          <c:orientation val="maxMin"/>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a:solidFill>
                  <a:schemeClr val="tx1">
                    <a:lumMod val="90000"/>
                    <a:lumOff val="10000"/>
                  </a:schemeClr>
                </a:solidFill>
              </a:defRPr>
            </a:pPr>
            <a:endParaRPr lang="nl-BE"/>
          </a:p>
        </c:txPr>
        <c:crossAx val="306449872"/>
        <c:crosses val="autoZero"/>
        <c:auto val="1"/>
        <c:lblAlgn val="ctr"/>
        <c:lblOffset val="100"/>
        <c:tickLblSkip val="1"/>
        <c:tickMarkSkip val="1"/>
        <c:noMultiLvlLbl val="0"/>
      </c:catAx>
      <c:valAx>
        <c:axId val="306449872"/>
        <c:scaling>
          <c:orientation val="maxMin"/>
          <c:max val="525"/>
          <c:min val="0"/>
        </c:scaling>
        <c:delete val="0"/>
        <c:axPos val="b"/>
        <c:majorGridlines>
          <c:spPr>
            <a:ln w="3175">
              <a:solidFill>
                <a:schemeClr val="bg2">
                  <a:lumMod val="90000"/>
                </a:schemeClr>
              </a:solidFill>
              <a:prstDash val="solid"/>
            </a:ln>
          </c:spPr>
        </c:majorGridlines>
        <c:title>
          <c:tx>
            <c:rich>
              <a:bodyPr/>
              <a:lstStyle/>
              <a:p>
                <a:pPr>
                  <a:defRPr sz="1200" b="1">
                    <a:solidFill>
                      <a:schemeClr val="tx1">
                        <a:lumMod val="75000"/>
                        <a:lumOff val="25000"/>
                      </a:schemeClr>
                    </a:solidFill>
                  </a:defRPr>
                </a:pPr>
                <a:r>
                  <a:rPr lang="nl-BE" sz="1200" b="1">
                    <a:solidFill>
                      <a:schemeClr val="tx1">
                        <a:lumMod val="75000"/>
                        <a:lumOff val="25000"/>
                      </a:schemeClr>
                    </a:solidFill>
                  </a:rPr>
                  <a:t>Europees gestandaardiseerd cijfer (1/100.000 inw.)</a:t>
                </a:r>
                <a:br>
                  <a:rPr lang="nl-BE" sz="1200" b="1">
                    <a:solidFill>
                      <a:schemeClr val="tx1">
                        <a:lumMod val="75000"/>
                        <a:lumOff val="25000"/>
                      </a:schemeClr>
                    </a:solidFill>
                  </a:rPr>
                </a:br>
                <a:r>
                  <a:rPr lang="nl-BE" sz="1200" b="1">
                    <a:solidFill>
                      <a:schemeClr val="tx2"/>
                    </a:solidFill>
                  </a:rPr>
                  <a:t>behandelbare</a:t>
                </a:r>
                <a:r>
                  <a:rPr lang="nl-BE" sz="1200" b="1" baseline="0">
                    <a:solidFill>
                      <a:schemeClr val="tx2"/>
                    </a:solidFill>
                  </a:rPr>
                  <a:t> aandoeningen</a:t>
                </a:r>
                <a:endParaRPr lang="nl-BE" sz="1200" b="1">
                  <a:solidFill>
                    <a:schemeClr val="tx2"/>
                  </a:solidFill>
                </a:endParaRPr>
              </a:p>
            </c:rich>
          </c:tx>
          <c:layout>
            <c:manualLayout>
              <c:xMode val="edge"/>
              <c:yMode val="edge"/>
              <c:x val="0.14927194211017741"/>
              <c:y val="0.95159119496855349"/>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a:solidFill>
                  <a:schemeClr val="tx1">
                    <a:lumMod val="75000"/>
                    <a:lumOff val="25000"/>
                  </a:schemeClr>
                </a:solidFill>
              </a:defRPr>
            </a:pPr>
            <a:endParaRPr lang="nl-BE"/>
          </a:p>
        </c:txPr>
        <c:crossAx val="306449480"/>
        <c:crosses val="max"/>
        <c:crossBetween val="between"/>
        <c:majorUnit val="50"/>
      </c:valAx>
      <c:valAx>
        <c:axId val="306450264"/>
        <c:scaling>
          <c:orientation val="maxMin"/>
          <c:max val="525"/>
          <c:min val="0"/>
        </c:scaling>
        <c:delete val="0"/>
        <c:axPos val="t"/>
        <c:numFmt formatCode="0" sourceLinked="0"/>
        <c:majorTickMark val="out"/>
        <c:minorTickMark val="none"/>
        <c:tickLblPos val="nextTo"/>
        <c:txPr>
          <a:bodyPr/>
          <a:lstStyle/>
          <a:p>
            <a:pPr>
              <a:defRPr>
                <a:solidFill>
                  <a:schemeClr val="tx1">
                    <a:lumMod val="75000"/>
                    <a:lumOff val="25000"/>
                  </a:schemeClr>
                </a:solidFill>
              </a:defRPr>
            </a:pPr>
            <a:endParaRPr lang="nl-BE"/>
          </a:p>
        </c:txPr>
        <c:crossAx val="306450656"/>
        <c:crosses val="autoZero"/>
        <c:crossBetween val="between"/>
        <c:majorUnit val="50"/>
      </c:valAx>
      <c:catAx>
        <c:axId val="306450656"/>
        <c:scaling>
          <c:orientation val="maxMin"/>
        </c:scaling>
        <c:delete val="0"/>
        <c:axPos val="r"/>
        <c:numFmt formatCode="General" sourceLinked="1"/>
        <c:majorTickMark val="out"/>
        <c:minorTickMark val="none"/>
        <c:tickLblPos val="none"/>
        <c:spPr>
          <a:ln>
            <a:noFill/>
          </a:ln>
        </c:spPr>
        <c:crossAx val="306450264"/>
        <c:crosses val="autoZero"/>
        <c:auto val="1"/>
        <c:lblAlgn val="ctr"/>
        <c:lblOffset val="100"/>
        <c:noMultiLvlLbl val="0"/>
      </c:catAx>
      <c:spPr>
        <a:noFill/>
        <a:ln w="12700">
          <a:noFill/>
          <a:prstDash val="solid"/>
        </a:ln>
      </c:spPr>
    </c:plotArea>
    <c:legend>
      <c:legendPos val="r"/>
      <c:layout>
        <c:manualLayout>
          <c:xMode val="edge"/>
          <c:yMode val="edge"/>
          <c:x val="6.2386707950168048E-2"/>
          <c:y val="6.3571610773363915E-2"/>
          <c:w val="0.24006419234360407"/>
          <c:h val="7.8626965408805011E-2"/>
        </c:manualLayout>
      </c:layout>
      <c:overlay val="0"/>
      <c:spPr>
        <a:solidFill>
          <a:srgbClr val="FFFFFF"/>
        </a:solidFill>
        <a:ln w="3175">
          <a:solidFill>
            <a:schemeClr val="tx1">
              <a:lumMod val="75000"/>
              <a:lumOff val="25000"/>
            </a:schemeClr>
          </a:solidFill>
          <a:prstDash val="solid"/>
        </a:ln>
      </c:spPr>
      <c:txPr>
        <a:bodyPr/>
        <a:lstStyle/>
        <a:p>
          <a:pPr>
            <a:defRPr>
              <a:solidFill>
                <a:schemeClr val="tx1">
                  <a:lumMod val="75000"/>
                  <a:lumOff val="25000"/>
                </a:schemeClr>
              </a:solidFill>
            </a:defRPr>
          </a:pPr>
          <a:endParaRPr lang="nl-BE"/>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181585677749361E-2"/>
          <c:y val="3.5818713450292396E-2"/>
          <c:w val="0.90153452685421998"/>
          <c:h val="0.8726503968253968"/>
        </c:manualLayout>
      </c:layout>
      <c:barChart>
        <c:barDir val="bar"/>
        <c:grouping val="clustered"/>
        <c:varyColors val="0"/>
        <c:ser>
          <c:idx val="0"/>
          <c:order val="0"/>
          <c:tx>
            <c:strRef>
              <c:f>'EU lidstaten'!$D$4</c:f>
              <c:strCache>
                <c:ptCount val="1"/>
                <c:pt idx="0">
                  <c:v>totaal (B)</c:v>
                </c:pt>
              </c:strCache>
            </c:strRef>
          </c:tx>
          <c:spPr>
            <a:solidFill>
              <a:schemeClr val="accent1">
                <a:lumMod val="50000"/>
                <a:alpha val="51000"/>
              </a:schemeClr>
            </a:solidFill>
            <a:ln w="12700">
              <a:solidFill>
                <a:schemeClr val="accent5">
                  <a:lumMod val="50000"/>
                </a:schemeClr>
              </a:solidFill>
              <a:prstDash val="solid"/>
            </a:ln>
          </c:spPr>
          <c:invertIfNegative val="0"/>
          <c:cat>
            <c:strRef>
              <c:f>'EU lidstaten'!$A$5:$A$34</c:f>
              <c:strCache>
                <c:ptCount val="30"/>
                <c:pt idx="0">
                  <c:v>FR</c:v>
                </c:pt>
                <c:pt idx="1">
                  <c:v>VL</c:v>
                </c:pt>
                <c:pt idx="2">
                  <c:v>ES</c:v>
                </c:pt>
                <c:pt idx="3">
                  <c:v>NL</c:v>
                </c:pt>
                <c:pt idx="4">
                  <c:v>IT</c:v>
                </c:pt>
                <c:pt idx="5">
                  <c:v>CY</c:v>
                </c:pt>
                <c:pt idx="6">
                  <c:v>LU</c:v>
                </c:pt>
                <c:pt idx="7">
                  <c:v>BE</c:v>
                </c:pt>
                <c:pt idx="8">
                  <c:v>SE</c:v>
                </c:pt>
                <c:pt idx="9">
                  <c:v>DK</c:v>
                </c:pt>
                <c:pt idx="10">
                  <c:v>AT</c:v>
                </c:pt>
                <c:pt idx="11">
                  <c:v>IE</c:v>
                </c:pt>
                <c:pt idx="12">
                  <c:v>PT</c:v>
                </c:pt>
                <c:pt idx="13">
                  <c:v>FI</c:v>
                </c:pt>
                <c:pt idx="14">
                  <c:v>DE</c:v>
                </c:pt>
                <c:pt idx="15">
                  <c:v>UK</c:v>
                </c:pt>
                <c:pt idx="16">
                  <c:v>MT</c:v>
                </c:pt>
                <c:pt idx="17">
                  <c:v>GR</c:v>
                </c:pt>
                <c:pt idx="18">
                  <c:v>SI</c:v>
                </c:pt>
                <c:pt idx="19">
                  <c:v>EU</c:v>
                </c:pt>
                <c:pt idx="20">
                  <c:v>PL</c:v>
                </c:pt>
                <c:pt idx="21">
                  <c:v>CZ</c:v>
                </c:pt>
                <c:pt idx="22">
                  <c:v>HR</c:v>
                </c:pt>
                <c:pt idx="23">
                  <c:v>EE</c:v>
                </c:pt>
                <c:pt idx="24">
                  <c:v>SK</c:v>
                </c:pt>
                <c:pt idx="25">
                  <c:v>HU</c:v>
                </c:pt>
                <c:pt idx="26">
                  <c:v>BG</c:v>
                </c:pt>
                <c:pt idx="27">
                  <c:v>RO</c:v>
                </c:pt>
                <c:pt idx="28">
                  <c:v>LT</c:v>
                </c:pt>
                <c:pt idx="29">
                  <c:v>LV</c:v>
                </c:pt>
              </c:strCache>
            </c:strRef>
          </c:cat>
          <c:val>
            <c:numRef>
              <c:f>'EU lidstaten'!$I$5:$I$34</c:f>
              <c:numCache>
                <c:formatCode>0.00</c:formatCode>
                <c:ptCount val="30"/>
                <c:pt idx="0">
                  <c:v>183.7</c:v>
                </c:pt>
                <c:pt idx="1">
                  <c:v>173.5</c:v>
                </c:pt>
                <c:pt idx="2">
                  <c:v>160.31</c:v>
                </c:pt>
                <c:pt idx="3">
                  <c:v>186.07</c:v>
                </c:pt>
                <c:pt idx="4">
                  <c:v>151.77000000000001</c:v>
                </c:pt>
                <c:pt idx="5">
                  <c:v>154.87</c:v>
                </c:pt>
                <c:pt idx="6">
                  <c:v>203.14</c:v>
                </c:pt>
                <c:pt idx="7">
                  <c:v>219.54</c:v>
                </c:pt>
                <c:pt idx="8">
                  <c:v>176.08</c:v>
                </c:pt>
                <c:pt idx="9">
                  <c:v>213.69</c:v>
                </c:pt>
                <c:pt idx="10">
                  <c:v>219.69</c:v>
                </c:pt>
                <c:pt idx="11">
                  <c:v>198.33</c:v>
                </c:pt>
                <c:pt idx="12">
                  <c:v>185.19</c:v>
                </c:pt>
                <c:pt idx="13">
                  <c:v>222.19</c:v>
                </c:pt>
                <c:pt idx="14">
                  <c:v>212.95</c:v>
                </c:pt>
                <c:pt idx="15">
                  <c:v>210.2</c:v>
                </c:pt>
                <c:pt idx="16">
                  <c:v>170.8</c:v>
                </c:pt>
                <c:pt idx="17">
                  <c:v>178.99</c:v>
                </c:pt>
                <c:pt idx="18">
                  <c:v>262.37</c:v>
                </c:pt>
                <c:pt idx="19">
                  <c:v>216.5</c:v>
                </c:pt>
                <c:pt idx="20">
                  <c:v>281.33999999999997</c:v>
                </c:pt>
                <c:pt idx="21">
                  <c:v>278.66000000000003</c:v>
                </c:pt>
                <c:pt idx="22">
                  <c:v>321.64</c:v>
                </c:pt>
                <c:pt idx="23">
                  <c:v>318.89999999999998</c:v>
                </c:pt>
                <c:pt idx="24">
                  <c:v>359.4</c:v>
                </c:pt>
                <c:pt idx="25">
                  <c:v>416.44</c:v>
                </c:pt>
                <c:pt idx="26">
                  <c:v>269.37</c:v>
                </c:pt>
                <c:pt idx="27">
                  <c:v>361.68</c:v>
                </c:pt>
                <c:pt idx="28">
                  <c:v>449.06</c:v>
                </c:pt>
                <c:pt idx="29">
                  <c:v>425.5</c:v>
                </c:pt>
              </c:numCache>
            </c:numRef>
          </c:val>
          <c:extLst>
            <c:ext xmlns:c16="http://schemas.microsoft.com/office/drawing/2014/chart" uri="{C3380CC4-5D6E-409C-BE32-E72D297353CC}">
              <c16:uniqueId val="{00000000-E3A1-4DB6-8785-7216BC28EC33}"/>
            </c:ext>
          </c:extLst>
        </c:ser>
        <c:dLbls>
          <c:showLegendKey val="0"/>
          <c:showVal val="0"/>
          <c:showCatName val="0"/>
          <c:showSerName val="0"/>
          <c:showPercent val="0"/>
          <c:showBubbleSize val="0"/>
        </c:dLbls>
        <c:gapWidth val="0"/>
        <c:axId val="306451440"/>
        <c:axId val="306451832"/>
      </c:barChart>
      <c:barChart>
        <c:barDir val="bar"/>
        <c:grouping val="clustered"/>
        <c:varyColors val="0"/>
        <c:ser>
          <c:idx val="1"/>
          <c:order val="1"/>
          <c:tx>
            <c:strRef>
              <c:f>'EU lidstaten'!$E$4</c:f>
              <c:strCache>
                <c:ptCount val="1"/>
                <c:pt idx="0">
                  <c:v>mannen (B)</c:v>
                </c:pt>
              </c:strCache>
            </c:strRef>
          </c:tx>
          <c:spPr>
            <a:solidFill>
              <a:schemeClr val="accent5"/>
            </a:solidFill>
            <a:ln w="3175">
              <a:solidFill>
                <a:schemeClr val="accent5">
                  <a:lumMod val="50000"/>
                </a:schemeClr>
              </a:solidFill>
              <a:prstDash val="solid"/>
            </a:ln>
          </c:spPr>
          <c:invertIfNegative val="0"/>
          <c:dPt>
            <c:idx val="2"/>
            <c:invertIfNegative val="0"/>
            <c:bubble3D val="0"/>
            <c:extLst>
              <c:ext xmlns:c16="http://schemas.microsoft.com/office/drawing/2014/chart" uri="{C3380CC4-5D6E-409C-BE32-E72D297353CC}">
                <c16:uniqueId val="{00000002-E3A1-4DB6-8785-7216BC28EC33}"/>
              </c:ext>
            </c:extLst>
          </c:dPt>
          <c:dPt>
            <c:idx val="3"/>
            <c:invertIfNegative val="0"/>
            <c:bubble3D val="0"/>
            <c:extLst>
              <c:ext xmlns:c16="http://schemas.microsoft.com/office/drawing/2014/chart" uri="{C3380CC4-5D6E-409C-BE32-E72D297353CC}">
                <c16:uniqueId val="{00000003-E3A1-4DB6-8785-7216BC28EC33}"/>
              </c:ext>
            </c:extLst>
          </c:dPt>
          <c:dPt>
            <c:idx val="4"/>
            <c:invertIfNegative val="0"/>
            <c:bubble3D val="0"/>
            <c:extLst>
              <c:ext xmlns:c16="http://schemas.microsoft.com/office/drawing/2014/chart" uri="{C3380CC4-5D6E-409C-BE32-E72D297353CC}">
                <c16:uniqueId val="{00000004-E3A1-4DB6-8785-7216BC28EC33}"/>
              </c:ext>
            </c:extLst>
          </c:dPt>
          <c:dPt>
            <c:idx val="6"/>
            <c:invertIfNegative val="0"/>
            <c:bubble3D val="0"/>
            <c:extLst>
              <c:ext xmlns:c16="http://schemas.microsoft.com/office/drawing/2014/chart" uri="{C3380CC4-5D6E-409C-BE32-E72D297353CC}">
                <c16:uniqueId val="{00000005-E3A1-4DB6-8785-7216BC28EC33}"/>
              </c:ext>
            </c:extLst>
          </c:dPt>
          <c:dPt>
            <c:idx val="8"/>
            <c:invertIfNegative val="0"/>
            <c:bubble3D val="0"/>
            <c:extLst>
              <c:ext xmlns:c16="http://schemas.microsoft.com/office/drawing/2014/chart" uri="{C3380CC4-5D6E-409C-BE32-E72D297353CC}">
                <c16:uniqueId val="{00000006-E3A1-4DB6-8785-7216BC28EC33}"/>
              </c:ext>
            </c:extLst>
          </c:dPt>
          <c:dPt>
            <c:idx val="14"/>
            <c:invertIfNegative val="0"/>
            <c:bubble3D val="0"/>
            <c:extLst>
              <c:ext xmlns:c16="http://schemas.microsoft.com/office/drawing/2014/chart" uri="{C3380CC4-5D6E-409C-BE32-E72D297353CC}">
                <c16:uniqueId val="{00000007-E3A1-4DB6-8785-7216BC28EC33}"/>
              </c:ext>
            </c:extLst>
          </c:dPt>
          <c:dPt>
            <c:idx val="16"/>
            <c:invertIfNegative val="0"/>
            <c:bubble3D val="0"/>
            <c:extLst>
              <c:ext xmlns:c16="http://schemas.microsoft.com/office/drawing/2014/chart" uri="{C3380CC4-5D6E-409C-BE32-E72D297353CC}">
                <c16:uniqueId val="{00000008-E3A1-4DB6-8785-7216BC28EC33}"/>
              </c:ext>
            </c:extLst>
          </c:dPt>
          <c:dPt>
            <c:idx val="18"/>
            <c:invertIfNegative val="0"/>
            <c:bubble3D val="0"/>
            <c:extLst>
              <c:ext xmlns:c16="http://schemas.microsoft.com/office/drawing/2014/chart" uri="{C3380CC4-5D6E-409C-BE32-E72D297353CC}">
                <c16:uniqueId val="{0000000A-E3A1-4DB6-8785-7216BC28EC33}"/>
              </c:ext>
            </c:extLst>
          </c:dPt>
          <c:cat>
            <c:strRef>
              <c:f>'EU lidstaten'!$A$5:$A$34</c:f>
              <c:strCache>
                <c:ptCount val="30"/>
                <c:pt idx="0">
                  <c:v>FR</c:v>
                </c:pt>
                <c:pt idx="1">
                  <c:v>VL</c:v>
                </c:pt>
                <c:pt idx="2">
                  <c:v>ES</c:v>
                </c:pt>
                <c:pt idx="3">
                  <c:v>NL</c:v>
                </c:pt>
                <c:pt idx="4">
                  <c:v>IT</c:v>
                </c:pt>
                <c:pt idx="5">
                  <c:v>CY</c:v>
                </c:pt>
                <c:pt idx="6">
                  <c:v>LU</c:v>
                </c:pt>
                <c:pt idx="7">
                  <c:v>BE</c:v>
                </c:pt>
                <c:pt idx="8">
                  <c:v>SE</c:v>
                </c:pt>
                <c:pt idx="9">
                  <c:v>DK</c:v>
                </c:pt>
                <c:pt idx="10">
                  <c:v>AT</c:v>
                </c:pt>
                <c:pt idx="11">
                  <c:v>IE</c:v>
                </c:pt>
                <c:pt idx="12">
                  <c:v>PT</c:v>
                </c:pt>
                <c:pt idx="13">
                  <c:v>FI</c:v>
                </c:pt>
                <c:pt idx="14">
                  <c:v>DE</c:v>
                </c:pt>
                <c:pt idx="15">
                  <c:v>UK</c:v>
                </c:pt>
                <c:pt idx="16">
                  <c:v>MT</c:v>
                </c:pt>
                <c:pt idx="17">
                  <c:v>GR</c:v>
                </c:pt>
                <c:pt idx="18">
                  <c:v>SI</c:v>
                </c:pt>
                <c:pt idx="19">
                  <c:v>EU</c:v>
                </c:pt>
                <c:pt idx="20">
                  <c:v>PL</c:v>
                </c:pt>
                <c:pt idx="21">
                  <c:v>CZ</c:v>
                </c:pt>
                <c:pt idx="22">
                  <c:v>HR</c:v>
                </c:pt>
                <c:pt idx="23">
                  <c:v>EE</c:v>
                </c:pt>
                <c:pt idx="24">
                  <c:v>SK</c:v>
                </c:pt>
                <c:pt idx="25">
                  <c:v>HU</c:v>
                </c:pt>
                <c:pt idx="26">
                  <c:v>BG</c:v>
                </c:pt>
                <c:pt idx="27">
                  <c:v>RO</c:v>
                </c:pt>
                <c:pt idx="28">
                  <c:v>LT</c:v>
                </c:pt>
                <c:pt idx="29">
                  <c:v>LV</c:v>
                </c:pt>
              </c:strCache>
            </c:strRef>
          </c:cat>
          <c:val>
            <c:numRef>
              <c:f>'EU lidstaten'!$J$5:$J$34</c:f>
              <c:numCache>
                <c:formatCode>0.00</c:formatCode>
                <c:ptCount val="30"/>
                <c:pt idx="0">
                  <c:v>260.95</c:v>
                </c:pt>
                <c:pt idx="1">
                  <c:v>229.26</c:v>
                </c:pt>
                <c:pt idx="2">
                  <c:v>237.09</c:v>
                </c:pt>
                <c:pt idx="3">
                  <c:v>221.46</c:v>
                </c:pt>
                <c:pt idx="4">
                  <c:v>208.61</c:v>
                </c:pt>
                <c:pt idx="5">
                  <c:v>218.07</c:v>
                </c:pt>
                <c:pt idx="6">
                  <c:v>266.57</c:v>
                </c:pt>
                <c:pt idx="7">
                  <c:v>288.72000000000003</c:v>
                </c:pt>
                <c:pt idx="8">
                  <c:v>220.45</c:v>
                </c:pt>
                <c:pt idx="9">
                  <c:v>260.93</c:v>
                </c:pt>
                <c:pt idx="10">
                  <c:v>306</c:v>
                </c:pt>
                <c:pt idx="11">
                  <c:v>252.25</c:v>
                </c:pt>
                <c:pt idx="12">
                  <c:v>280.73</c:v>
                </c:pt>
                <c:pt idx="13">
                  <c:v>322.27999999999997</c:v>
                </c:pt>
                <c:pt idx="14">
                  <c:v>287.52</c:v>
                </c:pt>
                <c:pt idx="15">
                  <c:v>264.92</c:v>
                </c:pt>
                <c:pt idx="16">
                  <c:v>242.51</c:v>
                </c:pt>
                <c:pt idx="17">
                  <c:v>269.89999999999998</c:v>
                </c:pt>
                <c:pt idx="18">
                  <c:v>380.7</c:v>
                </c:pt>
                <c:pt idx="19">
                  <c:v>300.17</c:v>
                </c:pt>
                <c:pt idx="20">
                  <c:v>418.58</c:v>
                </c:pt>
                <c:pt idx="21">
                  <c:v>402.25</c:v>
                </c:pt>
                <c:pt idx="22">
                  <c:v>471.33</c:v>
                </c:pt>
                <c:pt idx="23">
                  <c:v>530.14</c:v>
                </c:pt>
                <c:pt idx="24">
                  <c:v>539.95000000000005</c:v>
                </c:pt>
                <c:pt idx="25">
                  <c:v>608.09</c:v>
                </c:pt>
                <c:pt idx="26">
                  <c:v>406.61</c:v>
                </c:pt>
                <c:pt idx="27">
                  <c:v>533.78</c:v>
                </c:pt>
                <c:pt idx="28">
                  <c:v>751.7</c:v>
                </c:pt>
                <c:pt idx="29">
                  <c:v>701.71</c:v>
                </c:pt>
              </c:numCache>
            </c:numRef>
          </c:val>
          <c:extLst>
            <c:ext xmlns:c16="http://schemas.microsoft.com/office/drawing/2014/chart" uri="{C3380CC4-5D6E-409C-BE32-E72D297353CC}">
              <c16:uniqueId val="{0000000B-E3A1-4DB6-8785-7216BC28EC33}"/>
            </c:ext>
          </c:extLst>
        </c:ser>
        <c:ser>
          <c:idx val="2"/>
          <c:order val="2"/>
          <c:tx>
            <c:strRef>
              <c:f>'EU lidstaten'!$F$4</c:f>
              <c:strCache>
                <c:ptCount val="1"/>
                <c:pt idx="0">
                  <c:v>vrouwen (B)</c:v>
                </c:pt>
              </c:strCache>
            </c:strRef>
          </c:tx>
          <c:spPr>
            <a:solidFill>
              <a:srgbClr val="C63131"/>
            </a:solidFill>
            <a:ln w="3175">
              <a:solidFill>
                <a:srgbClr val="C00000"/>
              </a:solidFill>
              <a:prstDash val="solid"/>
            </a:ln>
          </c:spPr>
          <c:invertIfNegative val="0"/>
          <c:dPt>
            <c:idx val="2"/>
            <c:invertIfNegative val="0"/>
            <c:bubble3D val="0"/>
            <c:extLst>
              <c:ext xmlns:c16="http://schemas.microsoft.com/office/drawing/2014/chart" uri="{C3380CC4-5D6E-409C-BE32-E72D297353CC}">
                <c16:uniqueId val="{0000000D-E3A1-4DB6-8785-7216BC28EC33}"/>
              </c:ext>
            </c:extLst>
          </c:dPt>
          <c:dPt>
            <c:idx val="3"/>
            <c:invertIfNegative val="0"/>
            <c:bubble3D val="0"/>
            <c:extLst>
              <c:ext xmlns:c16="http://schemas.microsoft.com/office/drawing/2014/chart" uri="{C3380CC4-5D6E-409C-BE32-E72D297353CC}">
                <c16:uniqueId val="{0000000E-E3A1-4DB6-8785-7216BC28EC33}"/>
              </c:ext>
            </c:extLst>
          </c:dPt>
          <c:dPt>
            <c:idx val="4"/>
            <c:invertIfNegative val="0"/>
            <c:bubble3D val="0"/>
            <c:extLst>
              <c:ext xmlns:c16="http://schemas.microsoft.com/office/drawing/2014/chart" uri="{C3380CC4-5D6E-409C-BE32-E72D297353CC}">
                <c16:uniqueId val="{0000000F-E3A1-4DB6-8785-7216BC28EC33}"/>
              </c:ext>
            </c:extLst>
          </c:dPt>
          <c:dPt>
            <c:idx val="6"/>
            <c:invertIfNegative val="0"/>
            <c:bubble3D val="0"/>
            <c:extLst>
              <c:ext xmlns:c16="http://schemas.microsoft.com/office/drawing/2014/chart" uri="{C3380CC4-5D6E-409C-BE32-E72D297353CC}">
                <c16:uniqueId val="{00000010-E3A1-4DB6-8785-7216BC28EC33}"/>
              </c:ext>
            </c:extLst>
          </c:dPt>
          <c:dPt>
            <c:idx val="8"/>
            <c:invertIfNegative val="0"/>
            <c:bubble3D val="0"/>
            <c:extLst>
              <c:ext xmlns:c16="http://schemas.microsoft.com/office/drawing/2014/chart" uri="{C3380CC4-5D6E-409C-BE32-E72D297353CC}">
                <c16:uniqueId val="{00000011-E3A1-4DB6-8785-7216BC28EC33}"/>
              </c:ext>
            </c:extLst>
          </c:dPt>
          <c:dPt>
            <c:idx val="14"/>
            <c:invertIfNegative val="0"/>
            <c:bubble3D val="0"/>
            <c:extLst>
              <c:ext xmlns:c16="http://schemas.microsoft.com/office/drawing/2014/chart" uri="{C3380CC4-5D6E-409C-BE32-E72D297353CC}">
                <c16:uniqueId val="{00000012-E3A1-4DB6-8785-7216BC28EC33}"/>
              </c:ext>
            </c:extLst>
          </c:dPt>
          <c:dPt>
            <c:idx val="16"/>
            <c:invertIfNegative val="0"/>
            <c:bubble3D val="0"/>
            <c:extLst>
              <c:ext xmlns:c16="http://schemas.microsoft.com/office/drawing/2014/chart" uri="{C3380CC4-5D6E-409C-BE32-E72D297353CC}">
                <c16:uniqueId val="{00000013-E3A1-4DB6-8785-7216BC28EC33}"/>
              </c:ext>
            </c:extLst>
          </c:dPt>
          <c:dPt>
            <c:idx val="18"/>
            <c:invertIfNegative val="0"/>
            <c:bubble3D val="0"/>
            <c:extLst>
              <c:ext xmlns:c16="http://schemas.microsoft.com/office/drawing/2014/chart" uri="{C3380CC4-5D6E-409C-BE32-E72D297353CC}">
                <c16:uniqueId val="{00000015-E3A1-4DB6-8785-7216BC28EC33}"/>
              </c:ext>
            </c:extLst>
          </c:dPt>
          <c:cat>
            <c:strRef>
              <c:f>'EU lidstaten'!$A$5:$A$34</c:f>
              <c:strCache>
                <c:ptCount val="30"/>
                <c:pt idx="0">
                  <c:v>FR</c:v>
                </c:pt>
                <c:pt idx="1">
                  <c:v>VL</c:v>
                </c:pt>
                <c:pt idx="2">
                  <c:v>ES</c:v>
                </c:pt>
                <c:pt idx="3">
                  <c:v>NL</c:v>
                </c:pt>
                <c:pt idx="4">
                  <c:v>IT</c:v>
                </c:pt>
                <c:pt idx="5">
                  <c:v>CY</c:v>
                </c:pt>
                <c:pt idx="6">
                  <c:v>LU</c:v>
                </c:pt>
                <c:pt idx="7">
                  <c:v>BE</c:v>
                </c:pt>
                <c:pt idx="8">
                  <c:v>SE</c:v>
                </c:pt>
                <c:pt idx="9">
                  <c:v>DK</c:v>
                </c:pt>
                <c:pt idx="10">
                  <c:v>AT</c:v>
                </c:pt>
                <c:pt idx="11">
                  <c:v>IE</c:v>
                </c:pt>
                <c:pt idx="12">
                  <c:v>PT</c:v>
                </c:pt>
                <c:pt idx="13">
                  <c:v>FI</c:v>
                </c:pt>
                <c:pt idx="14">
                  <c:v>DE</c:v>
                </c:pt>
                <c:pt idx="15">
                  <c:v>UK</c:v>
                </c:pt>
                <c:pt idx="16">
                  <c:v>MT</c:v>
                </c:pt>
                <c:pt idx="17">
                  <c:v>GR</c:v>
                </c:pt>
                <c:pt idx="18">
                  <c:v>SI</c:v>
                </c:pt>
                <c:pt idx="19">
                  <c:v>EU</c:v>
                </c:pt>
                <c:pt idx="20">
                  <c:v>PL</c:v>
                </c:pt>
                <c:pt idx="21">
                  <c:v>CZ</c:v>
                </c:pt>
                <c:pt idx="22">
                  <c:v>HR</c:v>
                </c:pt>
                <c:pt idx="23">
                  <c:v>EE</c:v>
                </c:pt>
                <c:pt idx="24">
                  <c:v>SK</c:v>
                </c:pt>
                <c:pt idx="25">
                  <c:v>HU</c:v>
                </c:pt>
                <c:pt idx="26">
                  <c:v>BG</c:v>
                </c:pt>
                <c:pt idx="27">
                  <c:v>RO</c:v>
                </c:pt>
                <c:pt idx="28">
                  <c:v>LT</c:v>
                </c:pt>
                <c:pt idx="29">
                  <c:v>LV</c:v>
                </c:pt>
              </c:strCache>
            </c:strRef>
          </c:cat>
          <c:val>
            <c:numRef>
              <c:f>'EU lidstaten'!$K$5:$K$34</c:f>
              <c:numCache>
                <c:formatCode>0.00</c:formatCode>
                <c:ptCount val="30"/>
                <c:pt idx="0">
                  <c:v>116.51</c:v>
                </c:pt>
                <c:pt idx="1">
                  <c:v>119.94</c:v>
                </c:pt>
                <c:pt idx="2">
                  <c:v>90.84</c:v>
                </c:pt>
                <c:pt idx="3">
                  <c:v>154.31</c:v>
                </c:pt>
                <c:pt idx="4">
                  <c:v>101.96</c:v>
                </c:pt>
                <c:pt idx="5">
                  <c:v>97.5</c:v>
                </c:pt>
                <c:pt idx="6">
                  <c:v>145.22999999999999</c:v>
                </c:pt>
                <c:pt idx="7">
                  <c:v>157.16999999999999</c:v>
                </c:pt>
                <c:pt idx="8">
                  <c:v>135.69</c:v>
                </c:pt>
                <c:pt idx="9">
                  <c:v>168.94</c:v>
                </c:pt>
                <c:pt idx="10">
                  <c:v>144.19999999999999</c:v>
                </c:pt>
                <c:pt idx="11">
                  <c:v>146.35</c:v>
                </c:pt>
                <c:pt idx="12">
                  <c:v>105.49</c:v>
                </c:pt>
                <c:pt idx="13">
                  <c:v>132.02000000000001</c:v>
                </c:pt>
                <c:pt idx="14">
                  <c:v>145.88999999999999</c:v>
                </c:pt>
                <c:pt idx="15">
                  <c:v>159.34</c:v>
                </c:pt>
                <c:pt idx="16">
                  <c:v>107.39</c:v>
                </c:pt>
                <c:pt idx="17">
                  <c:v>97.24</c:v>
                </c:pt>
                <c:pt idx="18">
                  <c:v>157.01</c:v>
                </c:pt>
                <c:pt idx="19">
                  <c:v>142.12</c:v>
                </c:pt>
                <c:pt idx="20">
                  <c:v>166.96</c:v>
                </c:pt>
                <c:pt idx="21">
                  <c:v>173.68</c:v>
                </c:pt>
                <c:pt idx="22">
                  <c:v>195.17</c:v>
                </c:pt>
                <c:pt idx="23">
                  <c:v>163.02000000000001</c:v>
                </c:pt>
                <c:pt idx="24">
                  <c:v>213.4</c:v>
                </c:pt>
                <c:pt idx="25">
                  <c:v>266.93</c:v>
                </c:pt>
                <c:pt idx="26">
                  <c:v>153.80000000000001</c:v>
                </c:pt>
                <c:pt idx="27">
                  <c:v>215.16</c:v>
                </c:pt>
                <c:pt idx="28">
                  <c:v>228.98</c:v>
                </c:pt>
                <c:pt idx="29">
                  <c:v>228.56</c:v>
                </c:pt>
              </c:numCache>
            </c:numRef>
          </c:val>
          <c:extLst>
            <c:ext xmlns:c16="http://schemas.microsoft.com/office/drawing/2014/chart" uri="{C3380CC4-5D6E-409C-BE32-E72D297353CC}">
              <c16:uniqueId val="{00000016-E3A1-4DB6-8785-7216BC28EC33}"/>
            </c:ext>
          </c:extLst>
        </c:ser>
        <c:dLbls>
          <c:showLegendKey val="0"/>
          <c:showVal val="0"/>
          <c:showCatName val="0"/>
          <c:showSerName val="0"/>
          <c:showPercent val="0"/>
          <c:showBubbleSize val="0"/>
        </c:dLbls>
        <c:gapWidth val="80"/>
        <c:overlap val="-20"/>
        <c:axId val="306452616"/>
        <c:axId val="306452224"/>
      </c:barChart>
      <c:catAx>
        <c:axId val="3064514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solidFill>
                  <a:schemeClr val="tx1">
                    <a:lumMod val="90000"/>
                    <a:lumOff val="10000"/>
                  </a:schemeClr>
                </a:solidFill>
              </a:defRPr>
            </a:pPr>
            <a:endParaRPr lang="nl-BE"/>
          </a:p>
        </c:txPr>
        <c:crossAx val="306451832"/>
        <c:crosses val="autoZero"/>
        <c:auto val="1"/>
        <c:lblAlgn val="ctr"/>
        <c:lblOffset val="100"/>
        <c:tickLblSkip val="1"/>
        <c:tickMarkSkip val="1"/>
        <c:noMultiLvlLbl val="0"/>
      </c:catAx>
      <c:valAx>
        <c:axId val="306451832"/>
        <c:scaling>
          <c:orientation val="minMax"/>
          <c:max val="800"/>
          <c:min val="0"/>
        </c:scaling>
        <c:delete val="0"/>
        <c:axPos val="b"/>
        <c:majorGridlines>
          <c:spPr>
            <a:ln w="3175">
              <a:solidFill>
                <a:schemeClr val="bg2">
                  <a:lumMod val="90000"/>
                </a:schemeClr>
              </a:solidFill>
              <a:prstDash val="solid"/>
            </a:ln>
          </c:spPr>
        </c:majorGridlines>
        <c:title>
          <c:tx>
            <c:rich>
              <a:bodyPr/>
              <a:lstStyle/>
              <a:p>
                <a:pPr>
                  <a:defRPr sz="1200" b="1">
                    <a:solidFill>
                      <a:schemeClr val="tx1">
                        <a:lumMod val="75000"/>
                        <a:lumOff val="25000"/>
                      </a:schemeClr>
                    </a:solidFill>
                  </a:defRPr>
                </a:pPr>
                <a:r>
                  <a:rPr lang="nl-BE" sz="1200" b="1">
                    <a:solidFill>
                      <a:schemeClr val="tx1">
                        <a:lumMod val="75000"/>
                        <a:lumOff val="25000"/>
                      </a:schemeClr>
                    </a:solidFill>
                  </a:rPr>
                  <a:t>Europees gestandaardiseerd cijfer (1/100.000 inw.)</a:t>
                </a:r>
                <a:endParaRPr lang="nl-BE" sz="1200" b="1">
                  <a:solidFill>
                    <a:schemeClr val="tx2"/>
                  </a:solidFill>
                </a:endParaRPr>
              </a:p>
              <a:p>
                <a:pPr>
                  <a:defRPr sz="1200" b="1">
                    <a:solidFill>
                      <a:schemeClr val="tx1">
                        <a:lumMod val="75000"/>
                        <a:lumOff val="25000"/>
                      </a:schemeClr>
                    </a:solidFill>
                  </a:defRPr>
                </a:pPr>
                <a:r>
                  <a:rPr lang="nl-BE" sz="1200" b="1">
                    <a:solidFill>
                      <a:schemeClr val="tx2"/>
                    </a:solidFill>
                  </a:rPr>
                  <a:t>te</a:t>
                </a:r>
                <a:r>
                  <a:rPr lang="nl-BE" sz="1200" b="1" baseline="0">
                    <a:solidFill>
                      <a:schemeClr val="tx2"/>
                    </a:solidFill>
                  </a:rPr>
                  <a:t> voorkomen aandoeningen</a:t>
                </a:r>
                <a:endParaRPr lang="nl-BE" sz="1200" b="1">
                  <a:solidFill>
                    <a:schemeClr val="tx2"/>
                  </a:solidFill>
                </a:endParaRPr>
              </a:p>
            </c:rich>
          </c:tx>
          <c:layout>
            <c:manualLayout>
              <c:xMode val="edge"/>
              <c:yMode val="edge"/>
              <c:x val="0.14927194211017741"/>
              <c:y val="0.95159119496855349"/>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a:solidFill>
                  <a:schemeClr val="tx1">
                    <a:lumMod val="75000"/>
                    <a:lumOff val="25000"/>
                  </a:schemeClr>
                </a:solidFill>
              </a:defRPr>
            </a:pPr>
            <a:endParaRPr lang="nl-BE"/>
          </a:p>
        </c:txPr>
        <c:crossAx val="306451440"/>
        <c:crosses val="max"/>
        <c:crossBetween val="between"/>
        <c:majorUnit val="100"/>
      </c:valAx>
      <c:valAx>
        <c:axId val="306452224"/>
        <c:scaling>
          <c:orientation val="minMax"/>
          <c:max val="800"/>
          <c:min val="0"/>
        </c:scaling>
        <c:delete val="0"/>
        <c:axPos val="t"/>
        <c:numFmt formatCode="0" sourceLinked="0"/>
        <c:majorTickMark val="out"/>
        <c:minorTickMark val="none"/>
        <c:tickLblPos val="nextTo"/>
        <c:txPr>
          <a:bodyPr/>
          <a:lstStyle/>
          <a:p>
            <a:pPr>
              <a:defRPr>
                <a:solidFill>
                  <a:schemeClr val="tx1">
                    <a:lumMod val="75000"/>
                    <a:lumOff val="25000"/>
                  </a:schemeClr>
                </a:solidFill>
              </a:defRPr>
            </a:pPr>
            <a:endParaRPr lang="nl-BE"/>
          </a:p>
        </c:txPr>
        <c:crossAx val="306452616"/>
        <c:crosses val="autoZero"/>
        <c:crossBetween val="between"/>
        <c:majorUnit val="100"/>
      </c:valAx>
      <c:catAx>
        <c:axId val="306452616"/>
        <c:scaling>
          <c:orientation val="maxMin"/>
        </c:scaling>
        <c:delete val="0"/>
        <c:axPos val="l"/>
        <c:numFmt formatCode="General" sourceLinked="1"/>
        <c:majorTickMark val="out"/>
        <c:minorTickMark val="none"/>
        <c:tickLblPos val="none"/>
        <c:spPr>
          <a:ln>
            <a:noFill/>
          </a:ln>
        </c:spPr>
        <c:crossAx val="306452224"/>
        <c:crosses val="autoZero"/>
        <c:auto val="1"/>
        <c:lblAlgn val="ctr"/>
        <c:lblOffset val="100"/>
        <c:noMultiLvlLbl val="0"/>
      </c:catAx>
      <c:spPr>
        <a:noFill/>
        <a:ln w="12700">
          <a:noFill/>
          <a:prstDash val="solid"/>
        </a:ln>
      </c:spPr>
    </c:plotArea>
    <c:legend>
      <c:legendPos val="r"/>
      <c:layout>
        <c:manualLayout>
          <c:xMode val="edge"/>
          <c:yMode val="edge"/>
          <c:x val="0.68330905695611577"/>
          <c:y val="8.1852575831054E-2"/>
          <c:w val="0.24006419234360407"/>
          <c:h val="7.8626965408805011E-2"/>
        </c:manualLayout>
      </c:layout>
      <c:overlay val="0"/>
      <c:spPr>
        <a:solidFill>
          <a:srgbClr val="FFFFFF"/>
        </a:solidFill>
        <a:ln w="3175">
          <a:solidFill>
            <a:schemeClr val="tx1">
              <a:lumMod val="75000"/>
              <a:lumOff val="25000"/>
            </a:schemeClr>
          </a:solidFill>
          <a:prstDash val="solid"/>
        </a:ln>
      </c:spPr>
      <c:txPr>
        <a:bodyPr/>
        <a:lstStyle/>
        <a:p>
          <a:pPr>
            <a:defRPr>
              <a:solidFill>
                <a:schemeClr val="tx1">
                  <a:lumMod val="75000"/>
                  <a:lumOff val="25000"/>
                </a:schemeClr>
              </a:solidFill>
            </a:defRPr>
          </a:pPr>
          <a:endParaRPr lang="nl-BE"/>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8718113574942"/>
          <c:y val="2.6368110236220474E-2"/>
          <c:w val="0.81011280733739732"/>
          <c:h val="0.85223300907195809"/>
        </c:manualLayout>
      </c:layout>
      <c:scatterChart>
        <c:scatterStyle val="lineMarker"/>
        <c:varyColors val="0"/>
        <c:ser>
          <c:idx val="0"/>
          <c:order val="0"/>
          <c:tx>
            <c:strRef>
              <c:f>'EU lidstaten'!$A$5</c:f>
              <c:strCache>
                <c:ptCount val="1"/>
                <c:pt idx="0">
                  <c:v>FR</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lidstaten'!$E$5</c:f>
              <c:numCache>
                <c:formatCode>0.00</c:formatCode>
                <c:ptCount val="1"/>
                <c:pt idx="0">
                  <c:v>93.73</c:v>
                </c:pt>
              </c:numCache>
            </c:numRef>
          </c:xVal>
          <c:yVal>
            <c:numRef>
              <c:f>'EU lidstaten'!$F$5</c:f>
              <c:numCache>
                <c:formatCode>0.00</c:formatCode>
                <c:ptCount val="1"/>
                <c:pt idx="0">
                  <c:v>64.97</c:v>
                </c:pt>
              </c:numCache>
            </c:numRef>
          </c:yVal>
          <c:smooth val="0"/>
          <c:extLst>
            <c:ext xmlns:c16="http://schemas.microsoft.com/office/drawing/2014/chart" uri="{C3380CC4-5D6E-409C-BE32-E72D297353CC}">
              <c16:uniqueId val="{00000000-661D-4E52-8319-8556039C072C}"/>
            </c:ext>
          </c:extLst>
        </c:ser>
        <c:ser>
          <c:idx val="1"/>
          <c:order val="1"/>
          <c:tx>
            <c:strRef>
              <c:f>'EU lidstaten'!$A$6</c:f>
              <c:strCache>
                <c:ptCount val="1"/>
                <c:pt idx="0">
                  <c:v>VL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lidstaten'!$E$6</c:f>
              <c:numCache>
                <c:formatCode>0.00</c:formatCode>
                <c:ptCount val="1"/>
                <c:pt idx="0">
                  <c:v>97.2</c:v>
                </c:pt>
              </c:numCache>
            </c:numRef>
          </c:xVal>
          <c:yVal>
            <c:numRef>
              <c:f>'EU lidstaten'!$F$6</c:f>
              <c:numCache>
                <c:formatCode>0.00</c:formatCode>
                <c:ptCount val="1"/>
                <c:pt idx="0">
                  <c:v>76.06</c:v>
                </c:pt>
              </c:numCache>
            </c:numRef>
          </c:yVal>
          <c:smooth val="0"/>
          <c:extLst>
            <c:ext xmlns:c16="http://schemas.microsoft.com/office/drawing/2014/chart" uri="{C3380CC4-5D6E-409C-BE32-E72D297353CC}">
              <c16:uniqueId val="{00000001-661D-4E52-8319-8556039C072C}"/>
            </c:ext>
          </c:extLst>
        </c:ser>
        <c:ser>
          <c:idx val="2"/>
          <c:order val="2"/>
          <c:tx>
            <c:strRef>
              <c:f>'EU lidstaten'!$A$7</c:f>
              <c:strCache>
                <c:ptCount val="1"/>
                <c:pt idx="0">
                  <c:v>ES</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lidstaten'!$E$7</c:f>
              <c:numCache>
                <c:formatCode>0.00</c:formatCode>
                <c:ptCount val="1"/>
                <c:pt idx="0">
                  <c:v>115.21</c:v>
                </c:pt>
              </c:numCache>
            </c:numRef>
          </c:xVal>
          <c:yVal>
            <c:numRef>
              <c:f>'EU lidstaten'!$F$7</c:f>
              <c:numCache>
                <c:formatCode>0.00</c:formatCode>
                <c:ptCount val="1"/>
                <c:pt idx="0">
                  <c:v>65.31</c:v>
                </c:pt>
              </c:numCache>
            </c:numRef>
          </c:yVal>
          <c:smooth val="0"/>
          <c:extLst>
            <c:ext xmlns:c16="http://schemas.microsoft.com/office/drawing/2014/chart" uri="{C3380CC4-5D6E-409C-BE32-E72D297353CC}">
              <c16:uniqueId val="{00000002-661D-4E52-8319-8556039C072C}"/>
            </c:ext>
          </c:extLst>
        </c:ser>
        <c:ser>
          <c:idx val="3"/>
          <c:order val="3"/>
          <c:tx>
            <c:strRef>
              <c:f>'EU lidstaten'!$A$9</c:f>
              <c:strCache>
                <c:ptCount val="1"/>
                <c:pt idx="0">
                  <c:v>IT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lidstaten'!$E$9</c:f>
              <c:numCache>
                <c:formatCode>0.00</c:formatCode>
                <c:ptCount val="1"/>
                <c:pt idx="0">
                  <c:v>111.53</c:v>
                </c:pt>
              </c:numCache>
            </c:numRef>
          </c:xVal>
          <c:yVal>
            <c:numRef>
              <c:f>'EU lidstaten'!$F$9</c:f>
              <c:numCache>
                <c:formatCode>0.00</c:formatCode>
                <c:ptCount val="1"/>
                <c:pt idx="0">
                  <c:v>75.040000000000006</c:v>
                </c:pt>
              </c:numCache>
            </c:numRef>
          </c:yVal>
          <c:smooth val="0"/>
          <c:extLst>
            <c:ext xmlns:c16="http://schemas.microsoft.com/office/drawing/2014/chart" uri="{C3380CC4-5D6E-409C-BE32-E72D297353CC}">
              <c16:uniqueId val="{00000003-661D-4E52-8319-8556039C072C}"/>
            </c:ext>
          </c:extLst>
        </c:ser>
        <c:ser>
          <c:idx val="4"/>
          <c:order val="4"/>
          <c:tx>
            <c:strRef>
              <c:f>'EU lidstaten'!$A$10</c:f>
              <c:strCache>
                <c:ptCount val="1"/>
                <c:pt idx="0">
                  <c:v>CY</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lidstaten'!$E$10</c:f>
              <c:numCache>
                <c:formatCode>0.00</c:formatCode>
                <c:ptCount val="1"/>
                <c:pt idx="0">
                  <c:v>118.93</c:v>
                </c:pt>
              </c:numCache>
            </c:numRef>
          </c:xVal>
          <c:yVal>
            <c:numRef>
              <c:f>'EU lidstaten'!$F$10</c:f>
              <c:numCache>
                <c:formatCode>0.00</c:formatCode>
                <c:ptCount val="1"/>
                <c:pt idx="0">
                  <c:v>71.48</c:v>
                </c:pt>
              </c:numCache>
            </c:numRef>
          </c:yVal>
          <c:smooth val="0"/>
          <c:extLst>
            <c:ext xmlns:c16="http://schemas.microsoft.com/office/drawing/2014/chart" uri="{C3380CC4-5D6E-409C-BE32-E72D297353CC}">
              <c16:uniqueId val="{00000004-661D-4E52-8319-8556039C072C}"/>
            </c:ext>
          </c:extLst>
        </c:ser>
        <c:ser>
          <c:idx val="5"/>
          <c:order val="5"/>
          <c:tx>
            <c:strRef>
              <c:f>'EU lidstaten'!$A$11</c:f>
              <c:strCache>
                <c:ptCount val="1"/>
                <c:pt idx="0">
                  <c:v>LU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lidstaten'!$E$11</c:f>
              <c:numCache>
                <c:formatCode>0.00</c:formatCode>
                <c:ptCount val="1"/>
                <c:pt idx="0">
                  <c:v>115.11</c:v>
                </c:pt>
              </c:numCache>
            </c:numRef>
          </c:xVal>
          <c:yVal>
            <c:numRef>
              <c:f>'EU lidstaten'!$F$11</c:f>
              <c:numCache>
                <c:formatCode>0.00</c:formatCode>
                <c:ptCount val="1"/>
                <c:pt idx="0">
                  <c:v>79.73</c:v>
                </c:pt>
              </c:numCache>
            </c:numRef>
          </c:yVal>
          <c:smooth val="0"/>
          <c:extLst>
            <c:ext xmlns:c16="http://schemas.microsoft.com/office/drawing/2014/chart" uri="{C3380CC4-5D6E-409C-BE32-E72D297353CC}">
              <c16:uniqueId val="{00000005-661D-4E52-8319-8556039C072C}"/>
            </c:ext>
          </c:extLst>
        </c:ser>
        <c:ser>
          <c:idx val="6"/>
          <c:order val="6"/>
          <c:tx>
            <c:strRef>
              <c:f>'EU lidstaten'!$A$12</c:f>
              <c:strCache>
                <c:ptCount val="1"/>
                <c:pt idx="0">
                  <c:v>BE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lidstaten'!$E$12</c:f>
              <c:numCache>
                <c:formatCode>0.00</c:formatCode>
                <c:ptCount val="1"/>
                <c:pt idx="0">
                  <c:v>113.79</c:v>
                </c:pt>
              </c:numCache>
            </c:numRef>
          </c:xVal>
          <c:yVal>
            <c:numRef>
              <c:f>'EU lidstaten'!$F$12</c:f>
              <c:numCache>
                <c:formatCode>0.00</c:formatCode>
                <c:ptCount val="1"/>
                <c:pt idx="0">
                  <c:v>82.65</c:v>
                </c:pt>
              </c:numCache>
            </c:numRef>
          </c:yVal>
          <c:smooth val="0"/>
          <c:extLst>
            <c:ext xmlns:c16="http://schemas.microsoft.com/office/drawing/2014/chart" uri="{C3380CC4-5D6E-409C-BE32-E72D297353CC}">
              <c16:uniqueId val="{00000006-661D-4E52-8319-8556039C072C}"/>
            </c:ext>
          </c:extLst>
        </c:ser>
        <c:ser>
          <c:idx val="7"/>
          <c:order val="7"/>
          <c:tx>
            <c:strRef>
              <c:f>'EU lidstaten'!$A$13</c:f>
              <c:strCache>
                <c:ptCount val="1"/>
                <c:pt idx="0">
                  <c:v>SE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lidstaten'!$E$13</c:f>
              <c:numCache>
                <c:formatCode>0.00</c:formatCode>
                <c:ptCount val="1"/>
                <c:pt idx="0">
                  <c:v>119.35</c:v>
                </c:pt>
              </c:numCache>
            </c:numRef>
          </c:xVal>
          <c:yVal>
            <c:numRef>
              <c:f>'EU lidstaten'!$F$13</c:f>
              <c:numCache>
                <c:formatCode>0.00</c:formatCode>
                <c:ptCount val="1"/>
                <c:pt idx="0">
                  <c:v>79.23</c:v>
                </c:pt>
              </c:numCache>
            </c:numRef>
          </c:yVal>
          <c:smooth val="0"/>
          <c:extLst>
            <c:ext xmlns:c16="http://schemas.microsoft.com/office/drawing/2014/chart" uri="{C3380CC4-5D6E-409C-BE32-E72D297353CC}">
              <c16:uniqueId val="{00000007-661D-4E52-8319-8556039C072C}"/>
            </c:ext>
          </c:extLst>
        </c:ser>
        <c:ser>
          <c:idx val="8"/>
          <c:order val="8"/>
          <c:tx>
            <c:strRef>
              <c:f>'EU lidstaten'!$A$8</c:f>
              <c:strCache>
                <c:ptCount val="1"/>
                <c:pt idx="0">
                  <c:v>NL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lidstaten'!$E$8</c:f>
              <c:numCache>
                <c:formatCode>0.00</c:formatCode>
                <c:ptCount val="1"/>
                <c:pt idx="0">
                  <c:v>100.32</c:v>
                </c:pt>
              </c:numCache>
            </c:numRef>
          </c:xVal>
          <c:yVal>
            <c:numRef>
              <c:f>'EU lidstaten'!$F$8</c:f>
              <c:numCache>
                <c:formatCode>0.00</c:formatCode>
                <c:ptCount val="1"/>
                <c:pt idx="0">
                  <c:v>82.58</c:v>
                </c:pt>
              </c:numCache>
            </c:numRef>
          </c:yVal>
          <c:smooth val="0"/>
          <c:extLst>
            <c:ext xmlns:c16="http://schemas.microsoft.com/office/drawing/2014/chart" uri="{C3380CC4-5D6E-409C-BE32-E72D297353CC}">
              <c16:uniqueId val="{00000008-661D-4E52-8319-8556039C072C}"/>
            </c:ext>
          </c:extLst>
        </c:ser>
        <c:ser>
          <c:idx val="9"/>
          <c:order val="9"/>
          <c:tx>
            <c:strRef>
              <c:f>'EU lidstaten'!$A$14</c:f>
              <c:strCache>
                <c:ptCount val="1"/>
                <c:pt idx="0">
                  <c:v>DK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lidstaten'!$E$14</c:f>
              <c:numCache>
                <c:formatCode>0.00</c:formatCode>
                <c:ptCount val="1"/>
                <c:pt idx="0">
                  <c:v>115.15</c:v>
                </c:pt>
              </c:numCache>
            </c:numRef>
          </c:xVal>
          <c:yVal>
            <c:numRef>
              <c:f>'EU lidstaten'!$F$14</c:f>
              <c:numCache>
                <c:formatCode>0.00</c:formatCode>
                <c:ptCount val="1"/>
                <c:pt idx="0">
                  <c:v>86</c:v>
                </c:pt>
              </c:numCache>
            </c:numRef>
          </c:yVal>
          <c:smooth val="0"/>
          <c:extLst>
            <c:ext xmlns:c16="http://schemas.microsoft.com/office/drawing/2014/chart" uri="{C3380CC4-5D6E-409C-BE32-E72D297353CC}">
              <c16:uniqueId val="{00000009-661D-4E52-8319-8556039C072C}"/>
            </c:ext>
          </c:extLst>
        </c:ser>
        <c:ser>
          <c:idx val="10"/>
          <c:order val="10"/>
          <c:tx>
            <c:strRef>
              <c:f>'EU lidstaten'!$A$15</c:f>
              <c:strCache>
                <c:ptCount val="1"/>
                <c:pt idx="0">
                  <c:v>AT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lidstaten'!$E$15</c:f>
              <c:numCache>
                <c:formatCode>0.00</c:formatCode>
                <c:ptCount val="1"/>
                <c:pt idx="0">
                  <c:v>139.1</c:v>
                </c:pt>
              </c:numCache>
            </c:numRef>
          </c:xVal>
          <c:yVal>
            <c:numRef>
              <c:f>'EU lidstaten'!$F$15</c:f>
              <c:numCache>
                <c:formatCode>0.00</c:formatCode>
                <c:ptCount val="1"/>
                <c:pt idx="0">
                  <c:v>83.77</c:v>
                </c:pt>
              </c:numCache>
            </c:numRef>
          </c:yVal>
          <c:smooth val="0"/>
          <c:extLst>
            <c:ext xmlns:c16="http://schemas.microsoft.com/office/drawing/2014/chart" uri="{C3380CC4-5D6E-409C-BE32-E72D297353CC}">
              <c16:uniqueId val="{0000000A-661D-4E52-8319-8556039C072C}"/>
            </c:ext>
          </c:extLst>
        </c:ser>
        <c:ser>
          <c:idx val="11"/>
          <c:order val="11"/>
          <c:tx>
            <c:strRef>
              <c:f>'EU lidstaten'!$A$16</c:f>
              <c:strCache>
                <c:ptCount val="1"/>
                <c:pt idx="0">
                  <c:v>IE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lidstaten'!$E$16</c:f>
              <c:numCache>
                <c:formatCode>0.00</c:formatCode>
                <c:ptCount val="1"/>
                <c:pt idx="0">
                  <c:v>136.15</c:v>
                </c:pt>
              </c:numCache>
            </c:numRef>
          </c:xVal>
          <c:yVal>
            <c:numRef>
              <c:f>'EU lidstaten'!$F$16</c:f>
              <c:numCache>
                <c:formatCode>0.00</c:formatCode>
                <c:ptCount val="1"/>
                <c:pt idx="0">
                  <c:v>90.91</c:v>
                </c:pt>
              </c:numCache>
            </c:numRef>
          </c:yVal>
          <c:smooth val="0"/>
          <c:extLst>
            <c:ext xmlns:c16="http://schemas.microsoft.com/office/drawing/2014/chart" uri="{C3380CC4-5D6E-409C-BE32-E72D297353CC}">
              <c16:uniqueId val="{0000000B-661D-4E52-8319-8556039C072C}"/>
            </c:ext>
          </c:extLst>
        </c:ser>
        <c:ser>
          <c:idx val="12"/>
          <c:order val="12"/>
          <c:tx>
            <c:strRef>
              <c:f>'EU lidstaten'!$A$17</c:f>
              <c:strCache>
                <c:ptCount val="1"/>
                <c:pt idx="0">
                  <c:v>PT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lidstaten'!$E$17</c:f>
              <c:numCache>
                <c:formatCode>0.00</c:formatCode>
                <c:ptCount val="1"/>
                <c:pt idx="0">
                  <c:v>149.01</c:v>
                </c:pt>
              </c:numCache>
            </c:numRef>
          </c:xVal>
          <c:yVal>
            <c:numRef>
              <c:f>'EU lidstaten'!$F$17</c:f>
              <c:numCache>
                <c:formatCode>0.00</c:formatCode>
                <c:ptCount val="1"/>
                <c:pt idx="0">
                  <c:v>83.06</c:v>
                </c:pt>
              </c:numCache>
            </c:numRef>
          </c:yVal>
          <c:smooth val="0"/>
          <c:extLst>
            <c:ext xmlns:c16="http://schemas.microsoft.com/office/drawing/2014/chart" uri="{C3380CC4-5D6E-409C-BE32-E72D297353CC}">
              <c16:uniqueId val="{0000000C-661D-4E52-8319-8556039C072C}"/>
            </c:ext>
          </c:extLst>
        </c:ser>
        <c:ser>
          <c:idx val="13"/>
          <c:order val="13"/>
          <c:tx>
            <c:strRef>
              <c:f>'EU lidstaten'!$A$18</c:f>
              <c:strCache>
                <c:ptCount val="1"/>
                <c:pt idx="0">
                  <c:v>FI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lidstaten'!$E$18</c:f>
              <c:numCache>
                <c:formatCode>0.00</c:formatCode>
                <c:ptCount val="1"/>
                <c:pt idx="0">
                  <c:v>155.38</c:v>
                </c:pt>
              </c:numCache>
            </c:numRef>
          </c:xVal>
          <c:yVal>
            <c:numRef>
              <c:f>'EU lidstaten'!$F$18</c:f>
              <c:numCache>
                <c:formatCode>0.00</c:formatCode>
                <c:ptCount val="1"/>
                <c:pt idx="0">
                  <c:v>77.319999999999993</c:v>
                </c:pt>
              </c:numCache>
            </c:numRef>
          </c:yVal>
          <c:smooth val="0"/>
          <c:extLst>
            <c:ext xmlns:c16="http://schemas.microsoft.com/office/drawing/2014/chart" uri="{C3380CC4-5D6E-409C-BE32-E72D297353CC}">
              <c16:uniqueId val="{0000000D-661D-4E52-8319-8556039C072C}"/>
            </c:ext>
          </c:extLst>
        </c:ser>
        <c:ser>
          <c:idx val="14"/>
          <c:order val="14"/>
          <c:tx>
            <c:strRef>
              <c:f>'EU lidstaten'!$A$19</c:f>
              <c:strCache>
                <c:ptCount val="1"/>
                <c:pt idx="0">
                  <c:v>DE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lidstaten'!$E$19</c:f>
              <c:numCache>
                <c:formatCode>0.00</c:formatCode>
                <c:ptCount val="1"/>
                <c:pt idx="0">
                  <c:v>143.18</c:v>
                </c:pt>
              </c:numCache>
            </c:numRef>
          </c:xVal>
          <c:yVal>
            <c:numRef>
              <c:f>'EU lidstaten'!$F$19</c:f>
              <c:numCache>
                <c:formatCode>0.00</c:formatCode>
                <c:ptCount val="1"/>
                <c:pt idx="0">
                  <c:v>90.01</c:v>
                </c:pt>
              </c:numCache>
            </c:numRef>
          </c:yVal>
          <c:smooth val="0"/>
          <c:extLst>
            <c:ext xmlns:c16="http://schemas.microsoft.com/office/drawing/2014/chart" uri="{C3380CC4-5D6E-409C-BE32-E72D297353CC}">
              <c16:uniqueId val="{0000000E-661D-4E52-8319-8556039C072C}"/>
            </c:ext>
          </c:extLst>
        </c:ser>
        <c:ser>
          <c:idx val="15"/>
          <c:order val="15"/>
          <c:tx>
            <c:strRef>
              <c:f>'EU lidstaten'!$A$20</c:f>
              <c:strCache>
                <c:ptCount val="1"/>
                <c:pt idx="0">
                  <c:v>UK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lidstaten'!$E$20</c:f>
              <c:numCache>
                <c:formatCode>0.00</c:formatCode>
                <c:ptCount val="1"/>
                <c:pt idx="0">
                  <c:v>141.22999999999999</c:v>
                </c:pt>
              </c:numCache>
            </c:numRef>
          </c:xVal>
          <c:yVal>
            <c:numRef>
              <c:f>'EU lidstaten'!$F$20</c:f>
              <c:numCache>
                <c:formatCode>0.00</c:formatCode>
                <c:ptCount val="1"/>
                <c:pt idx="0">
                  <c:v>95.25</c:v>
                </c:pt>
              </c:numCache>
            </c:numRef>
          </c:yVal>
          <c:smooth val="0"/>
          <c:extLst>
            <c:ext xmlns:c16="http://schemas.microsoft.com/office/drawing/2014/chart" uri="{C3380CC4-5D6E-409C-BE32-E72D297353CC}">
              <c16:uniqueId val="{0000000F-661D-4E52-8319-8556039C072C}"/>
            </c:ext>
          </c:extLst>
        </c:ser>
        <c:ser>
          <c:idx val="16"/>
          <c:order val="16"/>
          <c:tx>
            <c:strRef>
              <c:f>'EU lidstaten'!$A$21</c:f>
              <c:strCache>
                <c:ptCount val="1"/>
                <c:pt idx="0">
                  <c:v>MT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lidstaten'!$E$21</c:f>
              <c:numCache>
                <c:formatCode>0.00</c:formatCode>
                <c:ptCount val="1"/>
                <c:pt idx="0">
                  <c:v>143.4</c:v>
                </c:pt>
              </c:numCache>
            </c:numRef>
          </c:xVal>
          <c:yVal>
            <c:numRef>
              <c:f>'EU lidstaten'!$F$21</c:f>
              <c:numCache>
                <c:formatCode>0.00</c:formatCode>
                <c:ptCount val="1"/>
                <c:pt idx="0">
                  <c:v>97.02</c:v>
                </c:pt>
              </c:numCache>
            </c:numRef>
          </c:yVal>
          <c:smooth val="0"/>
          <c:extLst>
            <c:ext xmlns:c16="http://schemas.microsoft.com/office/drawing/2014/chart" uri="{C3380CC4-5D6E-409C-BE32-E72D297353CC}">
              <c16:uniqueId val="{00000010-661D-4E52-8319-8556039C072C}"/>
            </c:ext>
          </c:extLst>
        </c:ser>
        <c:ser>
          <c:idx val="17"/>
          <c:order val="17"/>
          <c:tx>
            <c:strRef>
              <c:f>'EU lidstaten'!$A$22</c:f>
              <c:strCache>
                <c:ptCount val="1"/>
                <c:pt idx="0">
                  <c:v>GR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lidstaten'!$E$22</c:f>
              <c:numCache>
                <c:formatCode>0.00</c:formatCode>
                <c:ptCount val="1"/>
                <c:pt idx="0">
                  <c:v>168.49</c:v>
                </c:pt>
              </c:numCache>
            </c:numRef>
          </c:xVal>
          <c:yVal>
            <c:numRef>
              <c:f>'EU lidstaten'!$F$22</c:f>
              <c:numCache>
                <c:formatCode>0.00</c:formatCode>
                <c:ptCount val="1"/>
                <c:pt idx="0">
                  <c:v>86.84</c:v>
                </c:pt>
              </c:numCache>
            </c:numRef>
          </c:yVal>
          <c:smooth val="0"/>
          <c:extLst>
            <c:ext xmlns:c16="http://schemas.microsoft.com/office/drawing/2014/chart" uri="{C3380CC4-5D6E-409C-BE32-E72D297353CC}">
              <c16:uniqueId val="{00000011-661D-4E52-8319-8556039C072C}"/>
            </c:ext>
          </c:extLst>
        </c:ser>
        <c:ser>
          <c:idx val="18"/>
          <c:order val="18"/>
          <c:tx>
            <c:strRef>
              <c:f>'EU lidstaten'!$A$23</c:f>
              <c:strCache>
                <c:ptCount val="1"/>
                <c:pt idx="0">
                  <c:v>SI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lidstaten'!$E$23</c:f>
              <c:numCache>
                <c:formatCode>0.00</c:formatCode>
                <c:ptCount val="1"/>
                <c:pt idx="0">
                  <c:v>166.59</c:v>
                </c:pt>
              </c:numCache>
            </c:numRef>
          </c:xVal>
          <c:yVal>
            <c:numRef>
              <c:f>'EU lidstaten'!$F$23</c:f>
              <c:numCache>
                <c:formatCode>0.00</c:formatCode>
                <c:ptCount val="1"/>
                <c:pt idx="0">
                  <c:v>91.24</c:v>
                </c:pt>
              </c:numCache>
            </c:numRef>
          </c:yVal>
          <c:smooth val="0"/>
          <c:extLst>
            <c:ext xmlns:c16="http://schemas.microsoft.com/office/drawing/2014/chart" uri="{C3380CC4-5D6E-409C-BE32-E72D297353CC}">
              <c16:uniqueId val="{00000012-661D-4E52-8319-8556039C072C}"/>
            </c:ext>
          </c:extLst>
        </c:ser>
        <c:ser>
          <c:idx val="19"/>
          <c:order val="19"/>
          <c:tx>
            <c:strRef>
              <c:f>'EU lidstaten'!$A$24</c:f>
              <c:strCache>
                <c:ptCount val="1"/>
                <c:pt idx="0">
                  <c:v>EU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lidstaten'!$E$24</c:f>
              <c:numCache>
                <c:formatCode>0.00</c:formatCode>
                <c:ptCount val="1"/>
                <c:pt idx="0">
                  <c:v>160.79</c:v>
                </c:pt>
              </c:numCache>
            </c:numRef>
          </c:xVal>
          <c:yVal>
            <c:numRef>
              <c:f>'EU lidstaten'!$F$24</c:f>
              <c:numCache>
                <c:formatCode>0.00</c:formatCode>
                <c:ptCount val="1"/>
                <c:pt idx="0">
                  <c:v>98.75</c:v>
                </c:pt>
              </c:numCache>
            </c:numRef>
          </c:yVal>
          <c:smooth val="0"/>
          <c:extLst>
            <c:ext xmlns:c16="http://schemas.microsoft.com/office/drawing/2014/chart" uri="{C3380CC4-5D6E-409C-BE32-E72D297353CC}">
              <c16:uniqueId val="{00000013-661D-4E52-8319-8556039C072C}"/>
            </c:ext>
          </c:extLst>
        </c:ser>
        <c:ser>
          <c:idx val="20"/>
          <c:order val="20"/>
          <c:tx>
            <c:strRef>
              <c:f>'EU lidstaten'!$A$25</c:f>
              <c:strCache>
                <c:ptCount val="1"/>
                <c:pt idx="0">
                  <c:v>PL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lidstaten'!$E$25</c:f>
              <c:numCache>
                <c:formatCode>0.00</c:formatCode>
                <c:ptCount val="1"/>
                <c:pt idx="0">
                  <c:v>235.8</c:v>
                </c:pt>
              </c:numCache>
            </c:numRef>
          </c:xVal>
          <c:yVal>
            <c:numRef>
              <c:f>'EU lidstaten'!$F$25</c:f>
              <c:numCache>
                <c:formatCode>0.00</c:formatCode>
                <c:ptCount val="1"/>
                <c:pt idx="0">
                  <c:v>123.61</c:v>
                </c:pt>
              </c:numCache>
            </c:numRef>
          </c:yVal>
          <c:smooth val="0"/>
          <c:extLst>
            <c:ext xmlns:c16="http://schemas.microsoft.com/office/drawing/2014/chart" uri="{C3380CC4-5D6E-409C-BE32-E72D297353CC}">
              <c16:uniqueId val="{00000014-661D-4E52-8319-8556039C072C}"/>
            </c:ext>
          </c:extLst>
        </c:ser>
        <c:ser>
          <c:idx val="21"/>
          <c:order val="21"/>
          <c:tx>
            <c:strRef>
              <c:f>'EU lidstaten'!$A$26</c:f>
              <c:strCache>
                <c:ptCount val="1"/>
                <c:pt idx="0">
                  <c:v>CZ</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lidstaten'!$E$26</c:f>
              <c:numCache>
                <c:formatCode>0.00</c:formatCode>
                <c:ptCount val="1"/>
                <c:pt idx="0">
                  <c:v>249.44</c:v>
                </c:pt>
              </c:numCache>
            </c:numRef>
          </c:xVal>
          <c:yVal>
            <c:numRef>
              <c:f>'EU lidstaten'!$F$26</c:f>
              <c:numCache>
                <c:formatCode>0.00</c:formatCode>
                <c:ptCount val="1"/>
                <c:pt idx="0">
                  <c:v>126.22</c:v>
                </c:pt>
              </c:numCache>
            </c:numRef>
          </c:yVal>
          <c:smooth val="0"/>
          <c:extLst>
            <c:ext xmlns:c16="http://schemas.microsoft.com/office/drawing/2014/chart" uri="{C3380CC4-5D6E-409C-BE32-E72D297353CC}">
              <c16:uniqueId val="{00000015-661D-4E52-8319-8556039C072C}"/>
            </c:ext>
          </c:extLst>
        </c:ser>
        <c:ser>
          <c:idx val="22"/>
          <c:order val="22"/>
          <c:tx>
            <c:strRef>
              <c:f>'EU lidstaten'!$A$27</c:f>
              <c:strCache>
                <c:ptCount val="1"/>
                <c:pt idx="0">
                  <c:v>HR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lidstaten'!$E$27</c:f>
              <c:numCache>
                <c:formatCode>0.00</c:formatCode>
                <c:ptCount val="1"/>
                <c:pt idx="0">
                  <c:v>280.81</c:v>
                </c:pt>
              </c:numCache>
            </c:numRef>
          </c:xVal>
          <c:yVal>
            <c:numRef>
              <c:f>'EU lidstaten'!$F$27</c:f>
              <c:numCache>
                <c:formatCode>0.00</c:formatCode>
                <c:ptCount val="1"/>
                <c:pt idx="0">
                  <c:v>150.56</c:v>
                </c:pt>
              </c:numCache>
            </c:numRef>
          </c:yVal>
          <c:smooth val="0"/>
          <c:extLst>
            <c:ext xmlns:c16="http://schemas.microsoft.com/office/drawing/2014/chart" uri="{C3380CC4-5D6E-409C-BE32-E72D297353CC}">
              <c16:uniqueId val="{00000016-661D-4E52-8319-8556039C072C}"/>
            </c:ext>
          </c:extLst>
        </c:ser>
        <c:ser>
          <c:idx val="23"/>
          <c:order val="23"/>
          <c:tx>
            <c:strRef>
              <c:f>'EU lidstaten'!$A$28</c:f>
              <c:strCache>
                <c:ptCount val="1"/>
                <c:pt idx="0">
                  <c:v>EE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lidstaten'!$E$28</c:f>
              <c:numCache>
                <c:formatCode>0.00</c:formatCode>
                <c:ptCount val="1"/>
                <c:pt idx="0">
                  <c:v>348.36</c:v>
                </c:pt>
              </c:numCache>
            </c:numRef>
          </c:xVal>
          <c:yVal>
            <c:numRef>
              <c:f>'EU lidstaten'!$F$28</c:f>
              <c:numCache>
                <c:formatCode>0.00</c:formatCode>
                <c:ptCount val="1"/>
                <c:pt idx="0">
                  <c:v>151.22</c:v>
                </c:pt>
              </c:numCache>
            </c:numRef>
          </c:yVal>
          <c:smooth val="0"/>
          <c:extLst>
            <c:ext xmlns:c16="http://schemas.microsoft.com/office/drawing/2014/chart" uri="{C3380CC4-5D6E-409C-BE32-E72D297353CC}">
              <c16:uniqueId val="{00000017-661D-4E52-8319-8556039C072C}"/>
            </c:ext>
          </c:extLst>
        </c:ser>
        <c:ser>
          <c:idx val="24"/>
          <c:order val="24"/>
          <c:tx>
            <c:strRef>
              <c:f>'EU lidstaten'!$A$29</c:f>
              <c:strCache>
                <c:ptCount val="1"/>
                <c:pt idx="0">
                  <c:v>SK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lidstaten'!$E$29</c:f>
              <c:numCache>
                <c:formatCode>0.00</c:formatCode>
                <c:ptCount val="1"/>
                <c:pt idx="0">
                  <c:v>346.15</c:v>
                </c:pt>
              </c:numCache>
            </c:numRef>
          </c:xVal>
          <c:yVal>
            <c:numRef>
              <c:f>'EU lidstaten'!$F$29</c:f>
              <c:numCache>
                <c:formatCode>0.00</c:formatCode>
                <c:ptCount val="1"/>
                <c:pt idx="0">
                  <c:v>176.06</c:v>
                </c:pt>
              </c:numCache>
            </c:numRef>
          </c:yVal>
          <c:smooth val="0"/>
          <c:extLst>
            <c:ext xmlns:c16="http://schemas.microsoft.com/office/drawing/2014/chart" uri="{C3380CC4-5D6E-409C-BE32-E72D297353CC}">
              <c16:uniqueId val="{00000018-661D-4E52-8319-8556039C072C}"/>
            </c:ext>
          </c:extLst>
        </c:ser>
        <c:ser>
          <c:idx val="25"/>
          <c:order val="25"/>
          <c:tx>
            <c:strRef>
              <c:f>'EU lidstaten'!$A$30</c:f>
              <c:strCache>
                <c:ptCount val="1"/>
                <c:pt idx="0">
                  <c:v>HU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lidstaten'!$E$30</c:f>
              <c:numCache>
                <c:formatCode>0.00</c:formatCode>
                <c:ptCount val="1"/>
                <c:pt idx="0">
                  <c:v>363.01</c:v>
                </c:pt>
              </c:numCache>
            </c:numRef>
          </c:xVal>
          <c:yVal>
            <c:numRef>
              <c:f>'EU lidstaten'!$F$30</c:f>
              <c:numCache>
                <c:formatCode>0.00</c:formatCode>
                <c:ptCount val="1"/>
                <c:pt idx="0">
                  <c:v>194.02</c:v>
                </c:pt>
              </c:numCache>
            </c:numRef>
          </c:yVal>
          <c:smooth val="0"/>
          <c:extLst>
            <c:ext xmlns:c16="http://schemas.microsoft.com/office/drawing/2014/chart" uri="{C3380CC4-5D6E-409C-BE32-E72D297353CC}">
              <c16:uniqueId val="{00000019-661D-4E52-8319-8556039C072C}"/>
            </c:ext>
          </c:extLst>
        </c:ser>
        <c:ser>
          <c:idx val="26"/>
          <c:order val="26"/>
          <c:tx>
            <c:strRef>
              <c:f>'EU lidstaten'!$A$31</c:f>
              <c:strCache>
                <c:ptCount val="1"/>
                <c:pt idx="0">
                  <c:v>BG</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lidstaten'!$E$31</c:f>
              <c:numCache>
                <c:formatCode>0.00</c:formatCode>
                <c:ptCount val="1"/>
                <c:pt idx="0">
                  <c:v>380.74</c:v>
                </c:pt>
              </c:numCache>
            </c:numRef>
          </c:xVal>
          <c:yVal>
            <c:numRef>
              <c:f>'EU lidstaten'!$F$31</c:f>
              <c:numCache>
                <c:formatCode>0.00</c:formatCode>
                <c:ptCount val="1"/>
                <c:pt idx="0">
                  <c:v>200.63</c:v>
                </c:pt>
              </c:numCache>
            </c:numRef>
          </c:yVal>
          <c:smooth val="0"/>
          <c:extLst>
            <c:ext xmlns:c16="http://schemas.microsoft.com/office/drawing/2014/chart" uri="{C3380CC4-5D6E-409C-BE32-E72D297353CC}">
              <c16:uniqueId val="{0000001A-661D-4E52-8319-8556039C072C}"/>
            </c:ext>
          </c:extLst>
        </c:ser>
        <c:ser>
          <c:idx val="27"/>
          <c:order val="27"/>
          <c:tx>
            <c:strRef>
              <c:f>'EU lidstaten'!$A$32</c:f>
              <c:strCache>
                <c:ptCount val="1"/>
                <c:pt idx="0">
                  <c:v>RO</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lidstaten'!$E$32</c:f>
              <c:numCache>
                <c:formatCode>0.00</c:formatCode>
                <c:ptCount val="1"/>
                <c:pt idx="0">
                  <c:v>418.7</c:v>
                </c:pt>
              </c:numCache>
            </c:numRef>
          </c:xVal>
          <c:yVal>
            <c:numRef>
              <c:f>'EU lidstaten'!$F$32</c:f>
              <c:numCache>
                <c:formatCode>0.00</c:formatCode>
                <c:ptCount val="1"/>
                <c:pt idx="0">
                  <c:v>239.27</c:v>
                </c:pt>
              </c:numCache>
            </c:numRef>
          </c:yVal>
          <c:smooth val="0"/>
          <c:extLst>
            <c:ext xmlns:c16="http://schemas.microsoft.com/office/drawing/2014/chart" uri="{C3380CC4-5D6E-409C-BE32-E72D297353CC}">
              <c16:uniqueId val="{0000001B-661D-4E52-8319-8556039C072C}"/>
            </c:ext>
          </c:extLst>
        </c:ser>
        <c:ser>
          <c:idx val="28"/>
          <c:order val="28"/>
          <c:tx>
            <c:strRef>
              <c:f>'EU lidstaten'!$A$33</c:f>
              <c:strCache>
                <c:ptCount val="1"/>
                <c:pt idx="0">
                  <c:v>LT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lidstaten'!$E$33</c:f>
              <c:numCache>
                <c:formatCode>0.00</c:formatCode>
                <c:ptCount val="1"/>
                <c:pt idx="0">
                  <c:v>490.34</c:v>
                </c:pt>
              </c:numCache>
            </c:numRef>
          </c:xVal>
          <c:yVal>
            <c:numRef>
              <c:f>'EU lidstaten'!$F$33</c:f>
              <c:numCache>
                <c:formatCode>0.00</c:formatCode>
                <c:ptCount val="1"/>
                <c:pt idx="0">
                  <c:v>202.99</c:v>
                </c:pt>
              </c:numCache>
            </c:numRef>
          </c:yVal>
          <c:smooth val="0"/>
          <c:extLst>
            <c:ext xmlns:c16="http://schemas.microsoft.com/office/drawing/2014/chart" uri="{C3380CC4-5D6E-409C-BE32-E72D297353CC}">
              <c16:uniqueId val="{0000001C-661D-4E52-8319-8556039C072C}"/>
            </c:ext>
          </c:extLst>
        </c:ser>
        <c:ser>
          <c:idx val="29"/>
          <c:order val="29"/>
          <c:tx>
            <c:strRef>
              <c:f>'EU lidstaten'!$A$34</c:f>
              <c:strCache>
                <c:ptCount val="1"/>
                <c:pt idx="0">
                  <c:v>LV</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lidstaten'!$E$34</c:f>
              <c:numCache>
                <c:formatCode>0.00</c:formatCode>
                <c:ptCount val="1"/>
                <c:pt idx="0">
                  <c:v>498.74</c:v>
                </c:pt>
              </c:numCache>
            </c:numRef>
          </c:xVal>
          <c:yVal>
            <c:numRef>
              <c:f>'EU lidstaten'!$F$34</c:f>
              <c:numCache>
                <c:formatCode>0.00</c:formatCode>
                <c:ptCount val="1"/>
                <c:pt idx="0">
                  <c:v>224.76</c:v>
                </c:pt>
              </c:numCache>
            </c:numRef>
          </c:yVal>
          <c:smooth val="0"/>
          <c:extLst>
            <c:ext xmlns:c16="http://schemas.microsoft.com/office/drawing/2014/chart" uri="{C3380CC4-5D6E-409C-BE32-E72D297353CC}">
              <c16:uniqueId val="{0000001D-661D-4E52-8319-8556039C072C}"/>
            </c:ext>
          </c:extLst>
        </c:ser>
        <c:ser>
          <c:idx val="30"/>
          <c:order val="30"/>
          <c:tx>
            <c:v>referentielijn</c:v>
          </c:tx>
          <c:spPr>
            <a:ln w="25400" cap="rnd">
              <a:solidFill>
                <a:schemeClr val="accent2">
                  <a:lumMod val="75000"/>
                </a:schemeClr>
              </a:solidFill>
              <a:round/>
            </a:ln>
            <a:effectLst/>
          </c:spPr>
          <c:marker>
            <c:symbol val="none"/>
          </c:marker>
          <c:xVal>
            <c:numRef>
              <c:f>'EU lidstaten'!$C$87:$E$87</c:f>
              <c:numCache>
                <c:formatCode>0.00</c:formatCode>
                <c:ptCount val="3"/>
                <c:pt idx="0" formatCode="General">
                  <c:v>0</c:v>
                </c:pt>
                <c:pt idx="1">
                  <c:v>160.79</c:v>
                </c:pt>
                <c:pt idx="2" formatCode="General">
                  <c:v>482.37</c:v>
                </c:pt>
              </c:numCache>
            </c:numRef>
          </c:xVal>
          <c:yVal>
            <c:numRef>
              <c:f>'EU lidstaten'!$C$88:$E$88</c:f>
              <c:numCache>
                <c:formatCode>0.00</c:formatCode>
                <c:ptCount val="3"/>
                <c:pt idx="0" formatCode="General">
                  <c:v>0</c:v>
                </c:pt>
                <c:pt idx="1">
                  <c:v>98.75</c:v>
                </c:pt>
                <c:pt idx="2" formatCode="General">
                  <c:v>296.25</c:v>
                </c:pt>
              </c:numCache>
            </c:numRef>
          </c:yVal>
          <c:smooth val="0"/>
          <c:extLst>
            <c:ext xmlns:c16="http://schemas.microsoft.com/office/drawing/2014/chart" uri="{C3380CC4-5D6E-409C-BE32-E72D297353CC}">
              <c16:uniqueId val="{0000001E-661D-4E52-8319-8556039C072C}"/>
            </c:ext>
          </c:extLst>
        </c:ser>
        <c:ser>
          <c:idx val="31"/>
          <c:order val="31"/>
          <c:tx>
            <c:v>Gemiddelde EU (28)</c:v>
          </c:tx>
          <c:spPr>
            <a:ln w="25400" cap="rnd">
              <a:noFill/>
              <a:round/>
            </a:ln>
            <a:effectLst/>
          </c:spPr>
          <c:marker>
            <c:symbol val="circle"/>
            <c:size val="14"/>
            <c:spPr>
              <a:solidFill>
                <a:schemeClr val="accent4">
                  <a:lumMod val="20000"/>
                  <a:lumOff val="80000"/>
                </a:schemeClr>
              </a:solidFill>
              <a:ln w="15875">
                <a:solidFill>
                  <a:schemeClr val="accent4"/>
                </a:solidFill>
              </a:ln>
              <a:effectLst/>
            </c:spPr>
          </c:marker>
          <c:xVal>
            <c:numRef>
              <c:f>'EU lidstaten'!$D$90</c:f>
              <c:numCache>
                <c:formatCode>0.00</c:formatCode>
                <c:ptCount val="1"/>
                <c:pt idx="0">
                  <c:v>160.79</c:v>
                </c:pt>
              </c:numCache>
            </c:numRef>
          </c:xVal>
          <c:yVal>
            <c:numRef>
              <c:f>'EU lidstaten'!$E$90</c:f>
              <c:numCache>
                <c:formatCode>0.00</c:formatCode>
                <c:ptCount val="1"/>
                <c:pt idx="0">
                  <c:v>98.75</c:v>
                </c:pt>
              </c:numCache>
            </c:numRef>
          </c:yVal>
          <c:smooth val="0"/>
          <c:extLst>
            <c:ext xmlns:c16="http://schemas.microsoft.com/office/drawing/2014/chart" uri="{C3380CC4-5D6E-409C-BE32-E72D297353CC}">
              <c16:uniqueId val="{0000001F-661D-4E52-8319-8556039C072C}"/>
            </c:ext>
          </c:extLst>
        </c:ser>
        <c:ser>
          <c:idx val="32"/>
          <c:order val="32"/>
          <c:tx>
            <c:v>Vlaams Gewest</c:v>
          </c:tx>
          <c:spPr>
            <a:ln w="25400" cap="rnd">
              <a:noFill/>
              <a:round/>
            </a:ln>
            <a:effectLst/>
          </c:spPr>
          <c:marker>
            <c:symbol val="circle"/>
            <c:size val="14"/>
            <c:spPr>
              <a:solidFill>
                <a:schemeClr val="accent1">
                  <a:lumMod val="20000"/>
                  <a:lumOff val="80000"/>
                </a:schemeClr>
              </a:solidFill>
              <a:ln w="19050">
                <a:solidFill>
                  <a:schemeClr val="accent1"/>
                </a:solidFill>
              </a:ln>
              <a:effectLst/>
            </c:spPr>
          </c:marker>
          <c:xVal>
            <c:numRef>
              <c:f>'EU lidstaten'!$D$89</c:f>
              <c:numCache>
                <c:formatCode>0.00</c:formatCode>
                <c:ptCount val="1"/>
                <c:pt idx="0">
                  <c:v>97.2</c:v>
                </c:pt>
              </c:numCache>
            </c:numRef>
          </c:xVal>
          <c:yVal>
            <c:numRef>
              <c:f>'EU lidstaten'!$E$89</c:f>
              <c:numCache>
                <c:formatCode>0.00</c:formatCode>
                <c:ptCount val="1"/>
                <c:pt idx="0">
                  <c:v>76.06</c:v>
                </c:pt>
              </c:numCache>
            </c:numRef>
          </c:yVal>
          <c:smooth val="0"/>
          <c:extLst>
            <c:ext xmlns:c16="http://schemas.microsoft.com/office/drawing/2014/chart" uri="{C3380CC4-5D6E-409C-BE32-E72D297353CC}">
              <c16:uniqueId val="{00000020-661D-4E52-8319-8556039C072C}"/>
            </c:ext>
          </c:extLst>
        </c:ser>
        <c:dLbls>
          <c:showLegendKey val="0"/>
          <c:showVal val="0"/>
          <c:showCatName val="0"/>
          <c:showSerName val="0"/>
          <c:showPercent val="0"/>
          <c:showBubbleSize val="0"/>
        </c:dLbls>
        <c:axId val="290282936"/>
        <c:axId val="291385224"/>
      </c:scatterChart>
      <c:valAx>
        <c:axId val="290282936"/>
        <c:scaling>
          <c:orientation val="minMax"/>
          <c:max val="220"/>
          <c:min val="8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nl-BE" b="1"/>
                  <a:t>ASR-E - </a:t>
                </a:r>
                <a:r>
                  <a:rPr lang="nl-BE" sz="1050" b="1">
                    <a:solidFill>
                      <a:schemeClr val="accent5">
                        <a:lumMod val="75000"/>
                      </a:schemeClr>
                    </a:solidFill>
                  </a:rPr>
                  <a:t>mannen </a:t>
                </a:r>
                <a:r>
                  <a:rPr lang="nl-BE" b="1"/>
                  <a:t>(per 100.000 inw.)</a:t>
                </a:r>
                <a:br>
                  <a:rPr lang="nl-BE" b="1"/>
                </a:br>
                <a:r>
                  <a:rPr lang="nl-BE" b="1">
                    <a:solidFill>
                      <a:schemeClr val="tx2"/>
                    </a:solidFill>
                  </a:rPr>
                  <a:t>Behandelbaar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5224"/>
        <c:crosses val="autoZero"/>
        <c:crossBetween val="midCat"/>
      </c:valAx>
      <c:valAx>
        <c:axId val="291385224"/>
        <c:scaling>
          <c:orientation val="minMax"/>
          <c:max val="12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b="1"/>
                  <a:t>ASR-E - </a:t>
                </a:r>
                <a:r>
                  <a:rPr lang="nl-BE" sz="1050" b="1">
                    <a:solidFill>
                      <a:srgbClr val="C63131"/>
                    </a:solidFill>
                  </a:rPr>
                  <a:t>vrouwen </a:t>
                </a:r>
                <a:r>
                  <a:rPr lang="nl-BE" b="1"/>
                  <a:t>(per 100.000 inw.)</a:t>
                </a:r>
                <a:br>
                  <a:rPr lang="nl-BE" b="1"/>
                </a:br>
                <a:r>
                  <a:rPr lang="nl-BE" b="1">
                    <a:solidFill>
                      <a:schemeClr val="tx2"/>
                    </a:solidFill>
                  </a:rPr>
                  <a:t>Behandelbaar</a:t>
                </a:r>
              </a:p>
            </c:rich>
          </c:tx>
          <c:layout>
            <c:manualLayout>
              <c:xMode val="edge"/>
              <c:yMode val="edge"/>
              <c:x val="1.4815688524764368E-2"/>
              <c:y val="0.247196850393700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02829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8718113574942"/>
          <c:y val="2.6368110236220474E-2"/>
          <c:w val="0.81011280733739732"/>
          <c:h val="0.85223300907195809"/>
        </c:manualLayout>
      </c:layout>
      <c:scatterChart>
        <c:scatterStyle val="lineMarker"/>
        <c:varyColors val="0"/>
        <c:ser>
          <c:idx val="0"/>
          <c:order val="0"/>
          <c:tx>
            <c:strRef>
              <c:f>'EU lidstaten'!$A$5</c:f>
              <c:strCache>
                <c:ptCount val="1"/>
                <c:pt idx="0">
                  <c:v>FR</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lidstaten'!$J$5</c:f>
              <c:numCache>
                <c:formatCode>0.00</c:formatCode>
                <c:ptCount val="1"/>
                <c:pt idx="0">
                  <c:v>260.95</c:v>
                </c:pt>
              </c:numCache>
            </c:numRef>
          </c:xVal>
          <c:yVal>
            <c:numRef>
              <c:f>'EU lidstaten'!$K$5</c:f>
              <c:numCache>
                <c:formatCode>0.00</c:formatCode>
                <c:ptCount val="1"/>
                <c:pt idx="0">
                  <c:v>116.51</c:v>
                </c:pt>
              </c:numCache>
            </c:numRef>
          </c:yVal>
          <c:smooth val="0"/>
          <c:extLst>
            <c:ext xmlns:c16="http://schemas.microsoft.com/office/drawing/2014/chart" uri="{C3380CC4-5D6E-409C-BE32-E72D297353CC}">
              <c16:uniqueId val="{00000000-9740-4DAC-A835-385D7765ECF2}"/>
            </c:ext>
          </c:extLst>
        </c:ser>
        <c:ser>
          <c:idx val="1"/>
          <c:order val="1"/>
          <c:tx>
            <c:strRef>
              <c:f>'EU lidstaten'!$A$6</c:f>
              <c:strCache>
                <c:ptCount val="1"/>
                <c:pt idx="0">
                  <c:v>VL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lidstaten'!$J$6</c:f>
              <c:numCache>
                <c:formatCode>0.00</c:formatCode>
                <c:ptCount val="1"/>
                <c:pt idx="0">
                  <c:v>229.26</c:v>
                </c:pt>
              </c:numCache>
            </c:numRef>
          </c:xVal>
          <c:yVal>
            <c:numRef>
              <c:f>'EU lidstaten'!$K$6</c:f>
              <c:numCache>
                <c:formatCode>0.00</c:formatCode>
                <c:ptCount val="1"/>
                <c:pt idx="0">
                  <c:v>119.94</c:v>
                </c:pt>
              </c:numCache>
            </c:numRef>
          </c:yVal>
          <c:smooth val="0"/>
          <c:extLst>
            <c:ext xmlns:c16="http://schemas.microsoft.com/office/drawing/2014/chart" uri="{C3380CC4-5D6E-409C-BE32-E72D297353CC}">
              <c16:uniqueId val="{00000001-9740-4DAC-A835-385D7765ECF2}"/>
            </c:ext>
          </c:extLst>
        </c:ser>
        <c:ser>
          <c:idx val="2"/>
          <c:order val="2"/>
          <c:tx>
            <c:strRef>
              <c:f>'EU lidstaten'!$A$7</c:f>
              <c:strCache>
                <c:ptCount val="1"/>
                <c:pt idx="0">
                  <c:v>ES</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lidstaten'!$J$7</c:f>
              <c:numCache>
                <c:formatCode>0.00</c:formatCode>
                <c:ptCount val="1"/>
                <c:pt idx="0">
                  <c:v>237.09</c:v>
                </c:pt>
              </c:numCache>
            </c:numRef>
          </c:xVal>
          <c:yVal>
            <c:numRef>
              <c:f>'EU lidstaten'!$K$7</c:f>
              <c:numCache>
                <c:formatCode>0.00</c:formatCode>
                <c:ptCount val="1"/>
                <c:pt idx="0">
                  <c:v>90.84</c:v>
                </c:pt>
              </c:numCache>
            </c:numRef>
          </c:yVal>
          <c:smooth val="0"/>
          <c:extLst>
            <c:ext xmlns:c16="http://schemas.microsoft.com/office/drawing/2014/chart" uri="{C3380CC4-5D6E-409C-BE32-E72D297353CC}">
              <c16:uniqueId val="{00000002-9740-4DAC-A835-385D7765ECF2}"/>
            </c:ext>
          </c:extLst>
        </c:ser>
        <c:ser>
          <c:idx val="3"/>
          <c:order val="3"/>
          <c:tx>
            <c:strRef>
              <c:f>'EU lidstaten'!$A$9</c:f>
              <c:strCache>
                <c:ptCount val="1"/>
                <c:pt idx="0">
                  <c:v>IT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lidstaten'!$J$9</c:f>
              <c:numCache>
                <c:formatCode>0.00</c:formatCode>
                <c:ptCount val="1"/>
                <c:pt idx="0">
                  <c:v>208.61</c:v>
                </c:pt>
              </c:numCache>
            </c:numRef>
          </c:xVal>
          <c:yVal>
            <c:numRef>
              <c:f>'EU lidstaten'!$K$9</c:f>
              <c:numCache>
                <c:formatCode>0.00</c:formatCode>
                <c:ptCount val="1"/>
                <c:pt idx="0">
                  <c:v>101.96</c:v>
                </c:pt>
              </c:numCache>
            </c:numRef>
          </c:yVal>
          <c:smooth val="0"/>
          <c:extLst>
            <c:ext xmlns:c16="http://schemas.microsoft.com/office/drawing/2014/chart" uri="{C3380CC4-5D6E-409C-BE32-E72D297353CC}">
              <c16:uniqueId val="{00000003-9740-4DAC-A835-385D7765ECF2}"/>
            </c:ext>
          </c:extLst>
        </c:ser>
        <c:ser>
          <c:idx val="4"/>
          <c:order val="4"/>
          <c:tx>
            <c:strRef>
              <c:f>'EU lidstaten'!$A$10</c:f>
              <c:strCache>
                <c:ptCount val="1"/>
                <c:pt idx="0">
                  <c:v>CY</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lidstaten'!$J$10</c:f>
              <c:numCache>
                <c:formatCode>0.00</c:formatCode>
                <c:ptCount val="1"/>
                <c:pt idx="0">
                  <c:v>218.07</c:v>
                </c:pt>
              </c:numCache>
            </c:numRef>
          </c:xVal>
          <c:yVal>
            <c:numRef>
              <c:f>'EU lidstaten'!$K$10</c:f>
              <c:numCache>
                <c:formatCode>0.00</c:formatCode>
                <c:ptCount val="1"/>
                <c:pt idx="0">
                  <c:v>97.5</c:v>
                </c:pt>
              </c:numCache>
            </c:numRef>
          </c:yVal>
          <c:smooth val="0"/>
          <c:extLst>
            <c:ext xmlns:c16="http://schemas.microsoft.com/office/drawing/2014/chart" uri="{C3380CC4-5D6E-409C-BE32-E72D297353CC}">
              <c16:uniqueId val="{00000004-9740-4DAC-A835-385D7765ECF2}"/>
            </c:ext>
          </c:extLst>
        </c:ser>
        <c:ser>
          <c:idx val="5"/>
          <c:order val="5"/>
          <c:tx>
            <c:strRef>
              <c:f>'EU lidstaten'!$A$11</c:f>
              <c:strCache>
                <c:ptCount val="1"/>
                <c:pt idx="0">
                  <c:v>LU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lidstaten'!$J$11</c:f>
              <c:numCache>
                <c:formatCode>0.00</c:formatCode>
                <c:ptCount val="1"/>
                <c:pt idx="0">
                  <c:v>266.57</c:v>
                </c:pt>
              </c:numCache>
            </c:numRef>
          </c:xVal>
          <c:yVal>
            <c:numRef>
              <c:f>'EU lidstaten'!$K$11</c:f>
              <c:numCache>
                <c:formatCode>0.00</c:formatCode>
                <c:ptCount val="1"/>
                <c:pt idx="0">
                  <c:v>145.22999999999999</c:v>
                </c:pt>
              </c:numCache>
            </c:numRef>
          </c:yVal>
          <c:smooth val="0"/>
          <c:extLst>
            <c:ext xmlns:c16="http://schemas.microsoft.com/office/drawing/2014/chart" uri="{C3380CC4-5D6E-409C-BE32-E72D297353CC}">
              <c16:uniqueId val="{00000005-9740-4DAC-A835-385D7765ECF2}"/>
            </c:ext>
          </c:extLst>
        </c:ser>
        <c:ser>
          <c:idx val="6"/>
          <c:order val="6"/>
          <c:tx>
            <c:strRef>
              <c:f>'EU lidstaten'!$A$12</c:f>
              <c:strCache>
                <c:ptCount val="1"/>
                <c:pt idx="0">
                  <c:v>BE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lidstaten'!$J$12</c:f>
              <c:numCache>
                <c:formatCode>0.00</c:formatCode>
                <c:ptCount val="1"/>
                <c:pt idx="0">
                  <c:v>288.72000000000003</c:v>
                </c:pt>
              </c:numCache>
            </c:numRef>
          </c:xVal>
          <c:yVal>
            <c:numRef>
              <c:f>'EU lidstaten'!$K$12</c:f>
              <c:numCache>
                <c:formatCode>0.00</c:formatCode>
                <c:ptCount val="1"/>
                <c:pt idx="0">
                  <c:v>157.16999999999999</c:v>
                </c:pt>
              </c:numCache>
            </c:numRef>
          </c:yVal>
          <c:smooth val="0"/>
          <c:extLst>
            <c:ext xmlns:c16="http://schemas.microsoft.com/office/drawing/2014/chart" uri="{C3380CC4-5D6E-409C-BE32-E72D297353CC}">
              <c16:uniqueId val="{00000006-9740-4DAC-A835-385D7765ECF2}"/>
            </c:ext>
          </c:extLst>
        </c:ser>
        <c:ser>
          <c:idx val="7"/>
          <c:order val="7"/>
          <c:tx>
            <c:strRef>
              <c:f>'EU lidstaten'!$A$13</c:f>
              <c:strCache>
                <c:ptCount val="1"/>
                <c:pt idx="0">
                  <c:v>SE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lidstaten'!$J$13</c:f>
              <c:numCache>
                <c:formatCode>0.00</c:formatCode>
                <c:ptCount val="1"/>
                <c:pt idx="0">
                  <c:v>220.45</c:v>
                </c:pt>
              </c:numCache>
            </c:numRef>
          </c:xVal>
          <c:yVal>
            <c:numRef>
              <c:f>'EU lidstaten'!$K$13</c:f>
              <c:numCache>
                <c:formatCode>0.00</c:formatCode>
                <c:ptCount val="1"/>
                <c:pt idx="0">
                  <c:v>135.69</c:v>
                </c:pt>
              </c:numCache>
            </c:numRef>
          </c:yVal>
          <c:smooth val="0"/>
          <c:extLst>
            <c:ext xmlns:c16="http://schemas.microsoft.com/office/drawing/2014/chart" uri="{C3380CC4-5D6E-409C-BE32-E72D297353CC}">
              <c16:uniqueId val="{00000007-9740-4DAC-A835-385D7765ECF2}"/>
            </c:ext>
          </c:extLst>
        </c:ser>
        <c:ser>
          <c:idx val="8"/>
          <c:order val="8"/>
          <c:tx>
            <c:strRef>
              <c:f>'EU lidstaten'!$A$8</c:f>
              <c:strCache>
                <c:ptCount val="1"/>
                <c:pt idx="0">
                  <c:v>NL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lidstaten'!$J$8</c:f>
              <c:numCache>
                <c:formatCode>0.00</c:formatCode>
                <c:ptCount val="1"/>
                <c:pt idx="0">
                  <c:v>221.46</c:v>
                </c:pt>
              </c:numCache>
            </c:numRef>
          </c:xVal>
          <c:yVal>
            <c:numRef>
              <c:f>'EU lidstaten'!$K$8</c:f>
              <c:numCache>
                <c:formatCode>0.00</c:formatCode>
                <c:ptCount val="1"/>
                <c:pt idx="0">
                  <c:v>154.31</c:v>
                </c:pt>
              </c:numCache>
            </c:numRef>
          </c:yVal>
          <c:smooth val="0"/>
          <c:extLst>
            <c:ext xmlns:c16="http://schemas.microsoft.com/office/drawing/2014/chart" uri="{C3380CC4-5D6E-409C-BE32-E72D297353CC}">
              <c16:uniqueId val="{00000008-9740-4DAC-A835-385D7765ECF2}"/>
            </c:ext>
          </c:extLst>
        </c:ser>
        <c:ser>
          <c:idx val="9"/>
          <c:order val="9"/>
          <c:tx>
            <c:strRef>
              <c:f>'EU lidstaten'!$A$14</c:f>
              <c:strCache>
                <c:ptCount val="1"/>
                <c:pt idx="0">
                  <c:v>DK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lidstaten'!$J$14</c:f>
              <c:numCache>
                <c:formatCode>0.00</c:formatCode>
                <c:ptCount val="1"/>
                <c:pt idx="0">
                  <c:v>260.93</c:v>
                </c:pt>
              </c:numCache>
            </c:numRef>
          </c:xVal>
          <c:yVal>
            <c:numRef>
              <c:f>'EU lidstaten'!$K$14</c:f>
              <c:numCache>
                <c:formatCode>0.00</c:formatCode>
                <c:ptCount val="1"/>
                <c:pt idx="0">
                  <c:v>168.94</c:v>
                </c:pt>
              </c:numCache>
            </c:numRef>
          </c:yVal>
          <c:smooth val="0"/>
          <c:extLst>
            <c:ext xmlns:c16="http://schemas.microsoft.com/office/drawing/2014/chart" uri="{C3380CC4-5D6E-409C-BE32-E72D297353CC}">
              <c16:uniqueId val="{00000009-9740-4DAC-A835-385D7765ECF2}"/>
            </c:ext>
          </c:extLst>
        </c:ser>
        <c:ser>
          <c:idx val="10"/>
          <c:order val="10"/>
          <c:tx>
            <c:strRef>
              <c:f>'EU lidstaten'!$A$15</c:f>
              <c:strCache>
                <c:ptCount val="1"/>
                <c:pt idx="0">
                  <c:v>AT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lidstaten'!$J$15</c:f>
              <c:numCache>
                <c:formatCode>0.00</c:formatCode>
                <c:ptCount val="1"/>
                <c:pt idx="0">
                  <c:v>306</c:v>
                </c:pt>
              </c:numCache>
            </c:numRef>
          </c:xVal>
          <c:yVal>
            <c:numRef>
              <c:f>'EU lidstaten'!$K$15</c:f>
              <c:numCache>
                <c:formatCode>0.00</c:formatCode>
                <c:ptCount val="1"/>
                <c:pt idx="0">
                  <c:v>144.19999999999999</c:v>
                </c:pt>
              </c:numCache>
            </c:numRef>
          </c:yVal>
          <c:smooth val="0"/>
          <c:extLst>
            <c:ext xmlns:c16="http://schemas.microsoft.com/office/drawing/2014/chart" uri="{C3380CC4-5D6E-409C-BE32-E72D297353CC}">
              <c16:uniqueId val="{0000000A-9740-4DAC-A835-385D7765ECF2}"/>
            </c:ext>
          </c:extLst>
        </c:ser>
        <c:ser>
          <c:idx val="11"/>
          <c:order val="11"/>
          <c:tx>
            <c:strRef>
              <c:f>'EU lidstaten'!$A$16</c:f>
              <c:strCache>
                <c:ptCount val="1"/>
                <c:pt idx="0">
                  <c:v>IE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lidstaten'!$J$16</c:f>
              <c:numCache>
                <c:formatCode>0.00</c:formatCode>
                <c:ptCount val="1"/>
                <c:pt idx="0">
                  <c:v>252.25</c:v>
                </c:pt>
              </c:numCache>
            </c:numRef>
          </c:xVal>
          <c:yVal>
            <c:numRef>
              <c:f>'EU lidstaten'!$K$16</c:f>
              <c:numCache>
                <c:formatCode>0.00</c:formatCode>
                <c:ptCount val="1"/>
                <c:pt idx="0">
                  <c:v>146.35</c:v>
                </c:pt>
              </c:numCache>
            </c:numRef>
          </c:yVal>
          <c:smooth val="0"/>
          <c:extLst>
            <c:ext xmlns:c16="http://schemas.microsoft.com/office/drawing/2014/chart" uri="{C3380CC4-5D6E-409C-BE32-E72D297353CC}">
              <c16:uniqueId val="{0000000B-9740-4DAC-A835-385D7765ECF2}"/>
            </c:ext>
          </c:extLst>
        </c:ser>
        <c:ser>
          <c:idx val="12"/>
          <c:order val="12"/>
          <c:tx>
            <c:strRef>
              <c:f>'EU lidstaten'!$A$17</c:f>
              <c:strCache>
                <c:ptCount val="1"/>
                <c:pt idx="0">
                  <c:v>PT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lidstaten'!$J$17</c:f>
              <c:numCache>
                <c:formatCode>0.00</c:formatCode>
                <c:ptCount val="1"/>
                <c:pt idx="0">
                  <c:v>280.73</c:v>
                </c:pt>
              </c:numCache>
            </c:numRef>
          </c:xVal>
          <c:yVal>
            <c:numRef>
              <c:f>'EU lidstaten'!$K$17</c:f>
              <c:numCache>
                <c:formatCode>0.00</c:formatCode>
                <c:ptCount val="1"/>
                <c:pt idx="0">
                  <c:v>105.49</c:v>
                </c:pt>
              </c:numCache>
            </c:numRef>
          </c:yVal>
          <c:smooth val="0"/>
          <c:extLst>
            <c:ext xmlns:c16="http://schemas.microsoft.com/office/drawing/2014/chart" uri="{C3380CC4-5D6E-409C-BE32-E72D297353CC}">
              <c16:uniqueId val="{0000000C-9740-4DAC-A835-385D7765ECF2}"/>
            </c:ext>
          </c:extLst>
        </c:ser>
        <c:ser>
          <c:idx val="13"/>
          <c:order val="13"/>
          <c:tx>
            <c:strRef>
              <c:f>'EU lidstaten'!$A$18</c:f>
              <c:strCache>
                <c:ptCount val="1"/>
                <c:pt idx="0">
                  <c:v>FI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lidstaten'!$J$18</c:f>
              <c:numCache>
                <c:formatCode>0.00</c:formatCode>
                <c:ptCount val="1"/>
                <c:pt idx="0">
                  <c:v>322.27999999999997</c:v>
                </c:pt>
              </c:numCache>
            </c:numRef>
          </c:xVal>
          <c:yVal>
            <c:numRef>
              <c:f>'EU lidstaten'!$K$18</c:f>
              <c:numCache>
                <c:formatCode>0.00</c:formatCode>
                <c:ptCount val="1"/>
                <c:pt idx="0">
                  <c:v>132.02000000000001</c:v>
                </c:pt>
              </c:numCache>
            </c:numRef>
          </c:yVal>
          <c:smooth val="0"/>
          <c:extLst>
            <c:ext xmlns:c16="http://schemas.microsoft.com/office/drawing/2014/chart" uri="{C3380CC4-5D6E-409C-BE32-E72D297353CC}">
              <c16:uniqueId val="{0000000D-9740-4DAC-A835-385D7765ECF2}"/>
            </c:ext>
          </c:extLst>
        </c:ser>
        <c:ser>
          <c:idx val="14"/>
          <c:order val="14"/>
          <c:tx>
            <c:strRef>
              <c:f>'EU lidstaten'!$A$19</c:f>
              <c:strCache>
                <c:ptCount val="1"/>
                <c:pt idx="0">
                  <c:v>DE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lidstaten'!$J$19</c:f>
              <c:numCache>
                <c:formatCode>0.00</c:formatCode>
                <c:ptCount val="1"/>
                <c:pt idx="0">
                  <c:v>287.52</c:v>
                </c:pt>
              </c:numCache>
            </c:numRef>
          </c:xVal>
          <c:yVal>
            <c:numRef>
              <c:f>'EU lidstaten'!$K$19</c:f>
              <c:numCache>
                <c:formatCode>0.00</c:formatCode>
                <c:ptCount val="1"/>
                <c:pt idx="0">
                  <c:v>145.88999999999999</c:v>
                </c:pt>
              </c:numCache>
            </c:numRef>
          </c:yVal>
          <c:smooth val="0"/>
          <c:extLst>
            <c:ext xmlns:c16="http://schemas.microsoft.com/office/drawing/2014/chart" uri="{C3380CC4-5D6E-409C-BE32-E72D297353CC}">
              <c16:uniqueId val="{0000000E-9740-4DAC-A835-385D7765ECF2}"/>
            </c:ext>
          </c:extLst>
        </c:ser>
        <c:ser>
          <c:idx val="15"/>
          <c:order val="15"/>
          <c:tx>
            <c:strRef>
              <c:f>'EU lidstaten'!$A$20</c:f>
              <c:strCache>
                <c:ptCount val="1"/>
                <c:pt idx="0">
                  <c:v>UK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lidstaten'!$J$20</c:f>
              <c:numCache>
                <c:formatCode>0.00</c:formatCode>
                <c:ptCount val="1"/>
                <c:pt idx="0">
                  <c:v>264.92</c:v>
                </c:pt>
              </c:numCache>
            </c:numRef>
          </c:xVal>
          <c:yVal>
            <c:numRef>
              <c:f>'EU lidstaten'!$K$20</c:f>
              <c:numCache>
                <c:formatCode>0.00</c:formatCode>
                <c:ptCount val="1"/>
                <c:pt idx="0">
                  <c:v>159.34</c:v>
                </c:pt>
              </c:numCache>
            </c:numRef>
          </c:yVal>
          <c:smooth val="0"/>
          <c:extLst>
            <c:ext xmlns:c16="http://schemas.microsoft.com/office/drawing/2014/chart" uri="{C3380CC4-5D6E-409C-BE32-E72D297353CC}">
              <c16:uniqueId val="{0000000F-9740-4DAC-A835-385D7765ECF2}"/>
            </c:ext>
          </c:extLst>
        </c:ser>
        <c:ser>
          <c:idx val="16"/>
          <c:order val="16"/>
          <c:tx>
            <c:strRef>
              <c:f>'EU lidstaten'!$A$21</c:f>
              <c:strCache>
                <c:ptCount val="1"/>
                <c:pt idx="0">
                  <c:v>MT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lidstaten'!$J$21</c:f>
              <c:numCache>
                <c:formatCode>0.00</c:formatCode>
                <c:ptCount val="1"/>
                <c:pt idx="0">
                  <c:v>242.51</c:v>
                </c:pt>
              </c:numCache>
            </c:numRef>
          </c:xVal>
          <c:yVal>
            <c:numRef>
              <c:f>'EU lidstaten'!$K$21</c:f>
              <c:numCache>
                <c:formatCode>0.00</c:formatCode>
                <c:ptCount val="1"/>
                <c:pt idx="0">
                  <c:v>107.39</c:v>
                </c:pt>
              </c:numCache>
            </c:numRef>
          </c:yVal>
          <c:smooth val="0"/>
          <c:extLst>
            <c:ext xmlns:c16="http://schemas.microsoft.com/office/drawing/2014/chart" uri="{C3380CC4-5D6E-409C-BE32-E72D297353CC}">
              <c16:uniqueId val="{00000010-9740-4DAC-A835-385D7765ECF2}"/>
            </c:ext>
          </c:extLst>
        </c:ser>
        <c:ser>
          <c:idx val="17"/>
          <c:order val="17"/>
          <c:tx>
            <c:strRef>
              <c:f>'EU lidstaten'!$A$22</c:f>
              <c:strCache>
                <c:ptCount val="1"/>
                <c:pt idx="0">
                  <c:v>GR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lidstaten'!$J$22</c:f>
              <c:numCache>
                <c:formatCode>0.00</c:formatCode>
                <c:ptCount val="1"/>
                <c:pt idx="0">
                  <c:v>269.89999999999998</c:v>
                </c:pt>
              </c:numCache>
            </c:numRef>
          </c:xVal>
          <c:yVal>
            <c:numRef>
              <c:f>'EU lidstaten'!$K$22</c:f>
              <c:numCache>
                <c:formatCode>0.00</c:formatCode>
                <c:ptCount val="1"/>
                <c:pt idx="0">
                  <c:v>97.24</c:v>
                </c:pt>
              </c:numCache>
            </c:numRef>
          </c:yVal>
          <c:smooth val="0"/>
          <c:extLst>
            <c:ext xmlns:c16="http://schemas.microsoft.com/office/drawing/2014/chart" uri="{C3380CC4-5D6E-409C-BE32-E72D297353CC}">
              <c16:uniqueId val="{00000011-9740-4DAC-A835-385D7765ECF2}"/>
            </c:ext>
          </c:extLst>
        </c:ser>
        <c:ser>
          <c:idx val="18"/>
          <c:order val="18"/>
          <c:tx>
            <c:strRef>
              <c:f>'EU lidstaten'!$A$23</c:f>
              <c:strCache>
                <c:ptCount val="1"/>
                <c:pt idx="0">
                  <c:v>SI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lidstaten'!$J$23</c:f>
              <c:numCache>
                <c:formatCode>0.00</c:formatCode>
                <c:ptCount val="1"/>
                <c:pt idx="0">
                  <c:v>380.7</c:v>
                </c:pt>
              </c:numCache>
            </c:numRef>
          </c:xVal>
          <c:yVal>
            <c:numRef>
              <c:f>'EU lidstaten'!$K$23</c:f>
              <c:numCache>
                <c:formatCode>0.00</c:formatCode>
                <c:ptCount val="1"/>
                <c:pt idx="0">
                  <c:v>157.01</c:v>
                </c:pt>
              </c:numCache>
            </c:numRef>
          </c:yVal>
          <c:smooth val="0"/>
          <c:extLst>
            <c:ext xmlns:c16="http://schemas.microsoft.com/office/drawing/2014/chart" uri="{C3380CC4-5D6E-409C-BE32-E72D297353CC}">
              <c16:uniqueId val="{00000012-9740-4DAC-A835-385D7765ECF2}"/>
            </c:ext>
          </c:extLst>
        </c:ser>
        <c:ser>
          <c:idx val="19"/>
          <c:order val="19"/>
          <c:tx>
            <c:strRef>
              <c:f>'EU lidstaten'!$A$24</c:f>
              <c:strCache>
                <c:ptCount val="1"/>
                <c:pt idx="0">
                  <c:v>EU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lidstaten'!$J$24</c:f>
              <c:numCache>
                <c:formatCode>0.00</c:formatCode>
                <c:ptCount val="1"/>
                <c:pt idx="0">
                  <c:v>300.17</c:v>
                </c:pt>
              </c:numCache>
            </c:numRef>
          </c:xVal>
          <c:yVal>
            <c:numRef>
              <c:f>'EU lidstaten'!$K$24</c:f>
              <c:numCache>
                <c:formatCode>0.00</c:formatCode>
                <c:ptCount val="1"/>
                <c:pt idx="0">
                  <c:v>142.12</c:v>
                </c:pt>
              </c:numCache>
            </c:numRef>
          </c:yVal>
          <c:smooth val="0"/>
          <c:extLst>
            <c:ext xmlns:c16="http://schemas.microsoft.com/office/drawing/2014/chart" uri="{C3380CC4-5D6E-409C-BE32-E72D297353CC}">
              <c16:uniqueId val="{00000013-9740-4DAC-A835-385D7765ECF2}"/>
            </c:ext>
          </c:extLst>
        </c:ser>
        <c:ser>
          <c:idx val="20"/>
          <c:order val="20"/>
          <c:tx>
            <c:strRef>
              <c:f>'EU lidstaten'!$A$25</c:f>
              <c:strCache>
                <c:ptCount val="1"/>
                <c:pt idx="0">
                  <c:v>PL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lidstaten'!$J$25</c:f>
              <c:numCache>
                <c:formatCode>0.00</c:formatCode>
                <c:ptCount val="1"/>
                <c:pt idx="0">
                  <c:v>418.58</c:v>
                </c:pt>
              </c:numCache>
            </c:numRef>
          </c:xVal>
          <c:yVal>
            <c:numRef>
              <c:f>'EU lidstaten'!$K$25</c:f>
              <c:numCache>
                <c:formatCode>0.00</c:formatCode>
                <c:ptCount val="1"/>
                <c:pt idx="0">
                  <c:v>166.96</c:v>
                </c:pt>
              </c:numCache>
            </c:numRef>
          </c:yVal>
          <c:smooth val="0"/>
          <c:extLst>
            <c:ext xmlns:c16="http://schemas.microsoft.com/office/drawing/2014/chart" uri="{C3380CC4-5D6E-409C-BE32-E72D297353CC}">
              <c16:uniqueId val="{00000014-9740-4DAC-A835-385D7765ECF2}"/>
            </c:ext>
          </c:extLst>
        </c:ser>
        <c:ser>
          <c:idx val="21"/>
          <c:order val="21"/>
          <c:tx>
            <c:strRef>
              <c:f>'EU lidstaten'!$A$26</c:f>
              <c:strCache>
                <c:ptCount val="1"/>
                <c:pt idx="0">
                  <c:v>CZ</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lidstaten'!$J$26</c:f>
              <c:numCache>
                <c:formatCode>0.00</c:formatCode>
                <c:ptCount val="1"/>
                <c:pt idx="0">
                  <c:v>402.25</c:v>
                </c:pt>
              </c:numCache>
            </c:numRef>
          </c:xVal>
          <c:yVal>
            <c:numRef>
              <c:f>'EU lidstaten'!$K$26</c:f>
              <c:numCache>
                <c:formatCode>0.00</c:formatCode>
                <c:ptCount val="1"/>
                <c:pt idx="0">
                  <c:v>173.68</c:v>
                </c:pt>
              </c:numCache>
            </c:numRef>
          </c:yVal>
          <c:smooth val="0"/>
          <c:extLst>
            <c:ext xmlns:c16="http://schemas.microsoft.com/office/drawing/2014/chart" uri="{C3380CC4-5D6E-409C-BE32-E72D297353CC}">
              <c16:uniqueId val="{00000015-9740-4DAC-A835-385D7765ECF2}"/>
            </c:ext>
          </c:extLst>
        </c:ser>
        <c:ser>
          <c:idx val="22"/>
          <c:order val="22"/>
          <c:tx>
            <c:strRef>
              <c:f>'EU lidstaten'!$A$27</c:f>
              <c:strCache>
                <c:ptCount val="1"/>
                <c:pt idx="0">
                  <c:v>HR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lidstaten'!$J$27</c:f>
              <c:numCache>
                <c:formatCode>0.00</c:formatCode>
                <c:ptCount val="1"/>
                <c:pt idx="0">
                  <c:v>471.33</c:v>
                </c:pt>
              </c:numCache>
            </c:numRef>
          </c:xVal>
          <c:yVal>
            <c:numRef>
              <c:f>'EU lidstaten'!$K$27</c:f>
              <c:numCache>
                <c:formatCode>0.00</c:formatCode>
                <c:ptCount val="1"/>
                <c:pt idx="0">
                  <c:v>195.17</c:v>
                </c:pt>
              </c:numCache>
            </c:numRef>
          </c:yVal>
          <c:smooth val="0"/>
          <c:extLst>
            <c:ext xmlns:c16="http://schemas.microsoft.com/office/drawing/2014/chart" uri="{C3380CC4-5D6E-409C-BE32-E72D297353CC}">
              <c16:uniqueId val="{00000016-9740-4DAC-A835-385D7765ECF2}"/>
            </c:ext>
          </c:extLst>
        </c:ser>
        <c:ser>
          <c:idx val="23"/>
          <c:order val="23"/>
          <c:tx>
            <c:strRef>
              <c:f>'EU lidstaten'!$A$28</c:f>
              <c:strCache>
                <c:ptCount val="1"/>
                <c:pt idx="0">
                  <c:v>EE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lidstaten'!$J$28</c:f>
              <c:numCache>
                <c:formatCode>0.00</c:formatCode>
                <c:ptCount val="1"/>
                <c:pt idx="0">
                  <c:v>530.14</c:v>
                </c:pt>
              </c:numCache>
            </c:numRef>
          </c:xVal>
          <c:yVal>
            <c:numRef>
              <c:f>'EU lidstaten'!$K$28</c:f>
              <c:numCache>
                <c:formatCode>0.00</c:formatCode>
                <c:ptCount val="1"/>
                <c:pt idx="0">
                  <c:v>163.02000000000001</c:v>
                </c:pt>
              </c:numCache>
            </c:numRef>
          </c:yVal>
          <c:smooth val="0"/>
          <c:extLst>
            <c:ext xmlns:c16="http://schemas.microsoft.com/office/drawing/2014/chart" uri="{C3380CC4-5D6E-409C-BE32-E72D297353CC}">
              <c16:uniqueId val="{00000017-9740-4DAC-A835-385D7765ECF2}"/>
            </c:ext>
          </c:extLst>
        </c:ser>
        <c:ser>
          <c:idx val="24"/>
          <c:order val="24"/>
          <c:tx>
            <c:strRef>
              <c:f>'EU lidstaten'!$A$29</c:f>
              <c:strCache>
                <c:ptCount val="1"/>
                <c:pt idx="0">
                  <c:v>SK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lidstaten'!$J$29</c:f>
              <c:numCache>
                <c:formatCode>0.00</c:formatCode>
                <c:ptCount val="1"/>
                <c:pt idx="0">
                  <c:v>539.95000000000005</c:v>
                </c:pt>
              </c:numCache>
            </c:numRef>
          </c:xVal>
          <c:yVal>
            <c:numRef>
              <c:f>'EU lidstaten'!$K$29</c:f>
              <c:numCache>
                <c:formatCode>0.00</c:formatCode>
                <c:ptCount val="1"/>
                <c:pt idx="0">
                  <c:v>213.4</c:v>
                </c:pt>
              </c:numCache>
            </c:numRef>
          </c:yVal>
          <c:smooth val="0"/>
          <c:extLst>
            <c:ext xmlns:c16="http://schemas.microsoft.com/office/drawing/2014/chart" uri="{C3380CC4-5D6E-409C-BE32-E72D297353CC}">
              <c16:uniqueId val="{00000018-9740-4DAC-A835-385D7765ECF2}"/>
            </c:ext>
          </c:extLst>
        </c:ser>
        <c:ser>
          <c:idx val="25"/>
          <c:order val="25"/>
          <c:tx>
            <c:strRef>
              <c:f>'EU lidstaten'!$A$30</c:f>
              <c:strCache>
                <c:ptCount val="1"/>
                <c:pt idx="0">
                  <c:v>HU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lidstaten'!$J$30</c:f>
              <c:numCache>
                <c:formatCode>0.00</c:formatCode>
                <c:ptCount val="1"/>
                <c:pt idx="0">
                  <c:v>608.09</c:v>
                </c:pt>
              </c:numCache>
            </c:numRef>
          </c:xVal>
          <c:yVal>
            <c:numRef>
              <c:f>'EU lidstaten'!$K$30</c:f>
              <c:numCache>
                <c:formatCode>0.00</c:formatCode>
                <c:ptCount val="1"/>
                <c:pt idx="0">
                  <c:v>266.93</c:v>
                </c:pt>
              </c:numCache>
            </c:numRef>
          </c:yVal>
          <c:smooth val="0"/>
          <c:extLst>
            <c:ext xmlns:c16="http://schemas.microsoft.com/office/drawing/2014/chart" uri="{C3380CC4-5D6E-409C-BE32-E72D297353CC}">
              <c16:uniqueId val="{00000019-9740-4DAC-A835-385D7765ECF2}"/>
            </c:ext>
          </c:extLst>
        </c:ser>
        <c:ser>
          <c:idx val="26"/>
          <c:order val="26"/>
          <c:tx>
            <c:strRef>
              <c:f>'EU lidstaten'!$A$31</c:f>
              <c:strCache>
                <c:ptCount val="1"/>
                <c:pt idx="0">
                  <c:v>BG</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lidstaten'!$J$31</c:f>
              <c:numCache>
                <c:formatCode>0.00</c:formatCode>
                <c:ptCount val="1"/>
                <c:pt idx="0">
                  <c:v>406.61</c:v>
                </c:pt>
              </c:numCache>
            </c:numRef>
          </c:xVal>
          <c:yVal>
            <c:numRef>
              <c:f>'EU lidstaten'!$K$31</c:f>
              <c:numCache>
                <c:formatCode>0.00</c:formatCode>
                <c:ptCount val="1"/>
                <c:pt idx="0">
                  <c:v>153.80000000000001</c:v>
                </c:pt>
              </c:numCache>
            </c:numRef>
          </c:yVal>
          <c:smooth val="0"/>
          <c:extLst>
            <c:ext xmlns:c16="http://schemas.microsoft.com/office/drawing/2014/chart" uri="{C3380CC4-5D6E-409C-BE32-E72D297353CC}">
              <c16:uniqueId val="{0000001A-9740-4DAC-A835-385D7765ECF2}"/>
            </c:ext>
          </c:extLst>
        </c:ser>
        <c:ser>
          <c:idx val="27"/>
          <c:order val="27"/>
          <c:tx>
            <c:strRef>
              <c:f>'EU lidstaten'!$A$32</c:f>
              <c:strCache>
                <c:ptCount val="1"/>
                <c:pt idx="0">
                  <c:v>RO</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lidstaten'!$J$32</c:f>
              <c:numCache>
                <c:formatCode>0.00</c:formatCode>
                <c:ptCount val="1"/>
                <c:pt idx="0">
                  <c:v>533.78</c:v>
                </c:pt>
              </c:numCache>
            </c:numRef>
          </c:xVal>
          <c:yVal>
            <c:numRef>
              <c:f>'EU lidstaten'!$K$32</c:f>
              <c:numCache>
                <c:formatCode>0.00</c:formatCode>
                <c:ptCount val="1"/>
                <c:pt idx="0">
                  <c:v>215.16</c:v>
                </c:pt>
              </c:numCache>
            </c:numRef>
          </c:yVal>
          <c:smooth val="0"/>
          <c:extLst>
            <c:ext xmlns:c16="http://schemas.microsoft.com/office/drawing/2014/chart" uri="{C3380CC4-5D6E-409C-BE32-E72D297353CC}">
              <c16:uniqueId val="{0000001B-9740-4DAC-A835-385D7765ECF2}"/>
            </c:ext>
          </c:extLst>
        </c:ser>
        <c:ser>
          <c:idx val="28"/>
          <c:order val="28"/>
          <c:tx>
            <c:strRef>
              <c:f>'EU lidstaten'!$A$33</c:f>
              <c:strCache>
                <c:ptCount val="1"/>
                <c:pt idx="0">
                  <c:v>LT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lidstaten'!$J$33</c:f>
              <c:numCache>
                <c:formatCode>0.00</c:formatCode>
                <c:ptCount val="1"/>
                <c:pt idx="0">
                  <c:v>751.7</c:v>
                </c:pt>
              </c:numCache>
            </c:numRef>
          </c:xVal>
          <c:yVal>
            <c:numRef>
              <c:f>'EU lidstaten'!$K$33</c:f>
              <c:numCache>
                <c:formatCode>0.00</c:formatCode>
                <c:ptCount val="1"/>
                <c:pt idx="0">
                  <c:v>228.98</c:v>
                </c:pt>
              </c:numCache>
            </c:numRef>
          </c:yVal>
          <c:smooth val="0"/>
          <c:extLst>
            <c:ext xmlns:c16="http://schemas.microsoft.com/office/drawing/2014/chart" uri="{C3380CC4-5D6E-409C-BE32-E72D297353CC}">
              <c16:uniqueId val="{0000001C-9740-4DAC-A835-385D7765ECF2}"/>
            </c:ext>
          </c:extLst>
        </c:ser>
        <c:ser>
          <c:idx val="29"/>
          <c:order val="29"/>
          <c:tx>
            <c:strRef>
              <c:f>'EU lidstaten'!$A$34</c:f>
              <c:strCache>
                <c:ptCount val="1"/>
                <c:pt idx="0">
                  <c:v>LV</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lidstaten'!$J$34</c:f>
              <c:numCache>
                <c:formatCode>0.00</c:formatCode>
                <c:ptCount val="1"/>
                <c:pt idx="0">
                  <c:v>701.71</c:v>
                </c:pt>
              </c:numCache>
            </c:numRef>
          </c:xVal>
          <c:yVal>
            <c:numRef>
              <c:f>'EU lidstaten'!$K$34</c:f>
              <c:numCache>
                <c:formatCode>0.00</c:formatCode>
                <c:ptCount val="1"/>
                <c:pt idx="0">
                  <c:v>228.56</c:v>
                </c:pt>
              </c:numCache>
            </c:numRef>
          </c:yVal>
          <c:smooth val="0"/>
          <c:extLst>
            <c:ext xmlns:c16="http://schemas.microsoft.com/office/drawing/2014/chart" uri="{C3380CC4-5D6E-409C-BE32-E72D297353CC}">
              <c16:uniqueId val="{0000001D-9740-4DAC-A835-385D7765ECF2}"/>
            </c:ext>
          </c:extLst>
        </c:ser>
        <c:ser>
          <c:idx val="30"/>
          <c:order val="30"/>
          <c:tx>
            <c:v>referentielijn</c:v>
          </c:tx>
          <c:spPr>
            <a:ln w="25400" cap="rnd">
              <a:solidFill>
                <a:schemeClr val="accent2">
                  <a:lumMod val="75000"/>
                </a:schemeClr>
              </a:solidFill>
              <a:round/>
            </a:ln>
            <a:effectLst/>
          </c:spPr>
          <c:marker>
            <c:symbol val="none"/>
          </c:marker>
          <c:xVal>
            <c:numRef>
              <c:f>'EU lidstaten'!$C$114:$E$114</c:f>
              <c:numCache>
                <c:formatCode>0.00</c:formatCode>
                <c:ptCount val="3"/>
                <c:pt idx="0" formatCode="General">
                  <c:v>0</c:v>
                </c:pt>
                <c:pt idx="1">
                  <c:v>300.17</c:v>
                </c:pt>
                <c:pt idx="2" formatCode="General">
                  <c:v>900.51</c:v>
                </c:pt>
              </c:numCache>
            </c:numRef>
          </c:xVal>
          <c:yVal>
            <c:numRef>
              <c:f>'EU lidstaten'!$C$115:$E$115</c:f>
              <c:numCache>
                <c:formatCode>0.00</c:formatCode>
                <c:ptCount val="3"/>
                <c:pt idx="0" formatCode="General">
                  <c:v>0</c:v>
                </c:pt>
                <c:pt idx="1">
                  <c:v>142.12</c:v>
                </c:pt>
                <c:pt idx="2" formatCode="General">
                  <c:v>426.36</c:v>
                </c:pt>
              </c:numCache>
            </c:numRef>
          </c:yVal>
          <c:smooth val="0"/>
          <c:extLst>
            <c:ext xmlns:c16="http://schemas.microsoft.com/office/drawing/2014/chart" uri="{C3380CC4-5D6E-409C-BE32-E72D297353CC}">
              <c16:uniqueId val="{0000001E-9740-4DAC-A835-385D7765ECF2}"/>
            </c:ext>
          </c:extLst>
        </c:ser>
        <c:ser>
          <c:idx val="31"/>
          <c:order val="31"/>
          <c:tx>
            <c:v>Gemiddelde EU (28)</c:v>
          </c:tx>
          <c:spPr>
            <a:ln w="25400" cap="rnd">
              <a:noFill/>
              <a:round/>
            </a:ln>
            <a:effectLst/>
          </c:spPr>
          <c:marker>
            <c:symbol val="circle"/>
            <c:size val="14"/>
            <c:spPr>
              <a:solidFill>
                <a:schemeClr val="accent4">
                  <a:lumMod val="20000"/>
                  <a:lumOff val="80000"/>
                </a:schemeClr>
              </a:solidFill>
              <a:ln w="15875">
                <a:solidFill>
                  <a:schemeClr val="accent4"/>
                </a:solidFill>
              </a:ln>
              <a:effectLst/>
            </c:spPr>
          </c:marker>
          <c:xVal>
            <c:numRef>
              <c:f>'EU lidstaten'!$D$117</c:f>
              <c:numCache>
                <c:formatCode>0.00</c:formatCode>
                <c:ptCount val="1"/>
                <c:pt idx="0">
                  <c:v>300.17</c:v>
                </c:pt>
              </c:numCache>
            </c:numRef>
          </c:xVal>
          <c:yVal>
            <c:numRef>
              <c:f>'EU lidstaten'!$E$117</c:f>
              <c:numCache>
                <c:formatCode>0.00</c:formatCode>
                <c:ptCount val="1"/>
                <c:pt idx="0">
                  <c:v>142.12</c:v>
                </c:pt>
              </c:numCache>
            </c:numRef>
          </c:yVal>
          <c:smooth val="0"/>
          <c:extLst>
            <c:ext xmlns:c16="http://schemas.microsoft.com/office/drawing/2014/chart" uri="{C3380CC4-5D6E-409C-BE32-E72D297353CC}">
              <c16:uniqueId val="{0000001F-9740-4DAC-A835-385D7765ECF2}"/>
            </c:ext>
          </c:extLst>
        </c:ser>
        <c:ser>
          <c:idx val="32"/>
          <c:order val="32"/>
          <c:tx>
            <c:v>Vlaams Gewest</c:v>
          </c:tx>
          <c:spPr>
            <a:ln w="25400" cap="rnd">
              <a:noFill/>
              <a:round/>
            </a:ln>
            <a:effectLst/>
          </c:spPr>
          <c:marker>
            <c:symbol val="circle"/>
            <c:size val="14"/>
            <c:spPr>
              <a:solidFill>
                <a:schemeClr val="accent1">
                  <a:lumMod val="20000"/>
                  <a:lumOff val="80000"/>
                </a:schemeClr>
              </a:solidFill>
              <a:ln w="19050">
                <a:solidFill>
                  <a:schemeClr val="accent1"/>
                </a:solidFill>
              </a:ln>
              <a:effectLst/>
            </c:spPr>
          </c:marker>
          <c:xVal>
            <c:numRef>
              <c:f>'EU lidstaten'!$D$116</c:f>
              <c:numCache>
                <c:formatCode>0.00</c:formatCode>
                <c:ptCount val="1"/>
                <c:pt idx="0">
                  <c:v>229.26</c:v>
                </c:pt>
              </c:numCache>
            </c:numRef>
          </c:xVal>
          <c:yVal>
            <c:numRef>
              <c:f>'EU lidstaten'!$E$116</c:f>
              <c:numCache>
                <c:formatCode>0.00</c:formatCode>
                <c:ptCount val="1"/>
                <c:pt idx="0">
                  <c:v>119.94</c:v>
                </c:pt>
              </c:numCache>
            </c:numRef>
          </c:yVal>
          <c:smooth val="0"/>
          <c:extLst>
            <c:ext xmlns:c16="http://schemas.microsoft.com/office/drawing/2014/chart" uri="{C3380CC4-5D6E-409C-BE32-E72D297353CC}">
              <c16:uniqueId val="{00000020-9740-4DAC-A835-385D7765ECF2}"/>
            </c:ext>
          </c:extLst>
        </c:ser>
        <c:dLbls>
          <c:showLegendKey val="0"/>
          <c:showVal val="0"/>
          <c:showCatName val="0"/>
          <c:showSerName val="0"/>
          <c:showPercent val="0"/>
          <c:showBubbleSize val="0"/>
        </c:dLbls>
        <c:axId val="290282936"/>
        <c:axId val="291385224"/>
      </c:scatterChart>
      <c:valAx>
        <c:axId val="290282936"/>
        <c:scaling>
          <c:orientation val="minMax"/>
          <c:max val="800"/>
          <c:min val="1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nl-BE" b="1"/>
                  <a:t>ASR-E - </a:t>
                </a:r>
                <a:r>
                  <a:rPr lang="nl-BE" sz="1050" b="1">
                    <a:solidFill>
                      <a:schemeClr val="accent5">
                        <a:lumMod val="75000"/>
                      </a:schemeClr>
                    </a:solidFill>
                  </a:rPr>
                  <a:t>mannen </a:t>
                </a:r>
                <a:r>
                  <a:rPr lang="nl-BE" b="1"/>
                  <a:t>(per 100.000 inw.)</a:t>
                </a:r>
                <a:br>
                  <a:rPr lang="nl-BE" b="1"/>
                </a:br>
                <a:r>
                  <a:rPr lang="nl-BE" b="1">
                    <a:solidFill>
                      <a:schemeClr val="accent1"/>
                    </a:solidFill>
                  </a:rPr>
                  <a:t>te</a:t>
                </a:r>
                <a:r>
                  <a:rPr lang="nl-BE" b="1" baseline="0">
                    <a:solidFill>
                      <a:schemeClr val="accent1"/>
                    </a:solidFill>
                  </a:rPr>
                  <a:t> voorkomen</a:t>
                </a:r>
                <a:endParaRPr lang="nl-BE" b="1">
                  <a:solidFill>
                    <a:schemeClr val="accent1"/>
                  </a:solidFill>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5224"/>
        <c:crosses val="autoZero"/>
        <c:crossBetween val="midCat"/>
        <c:majorUnit val="50"/>
      </c:valAx>
      <c:valAx>
        <c:axId val="291385224"/>
        <c:scaling>
          <c:orientation val="minMax"/>
          <c:max val="280"/>
          <c:min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b="1"/>
                  <a:t>ASR-E - </a:t>
                </a:r>
                <a:r>
                  <a:rPr lang="nl-BE" sz="1050" b="1">
                    <a:solidFill>
                      <a:srgbClr val="C63131"/>
                    </a:solidFill>
                  </a:rPr>
                  <a:t>vrouwen </a:t>
                </a:r>
                <a:r>
                  <a:rPr lang="nl-BE" b="1"/>
                  <a:t>(per 100.000 inw.)</a:t>
                </a:r>
                <a:br>
                  <a:rPr lang="nl-BE" b="1"/>
                </a:br>
                <a:r>
                  <a:rPr lang="nl-BE" b="1">
                    <a:solidFill>
                      <a:schemeClr val="accent1"/>
                    </a:solidFill>
                  </a:rPr>
                  <a:t>te voorkomen</a:t>
                </a:r>
              </a:p>
            </c:rich>
          </c:tx>
          <c:layout>
            <c:manualLayout>
              <c:xMode val="edge"/>
              <c:yMode val="edge"/>
              <c:x val="1.4815688524764368E-2"/>
              <c:y val="0.247196850393700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02829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8718113574942"/>
          <c:y val="2.6368110236220474E-2"/>
          <c:w val="0.81011280733739732"/>
          <c:h val="0.85223300907195809"/>
        </c:manualLayout>
      </c:layout>
      <c:scatterChart>
        <c:scatterStyle val="lineMarker"/>
        <c:varyColors val="0"/>
        <c:ser>
          <c:idx val="0"/>
          <c:order val="0"/>
          <c:tx>
            <c:strRef>
              <c:f>'EU lidstaten'!$A$5</c:f>
              <c:strCache>
                <c:ptCount val="1"/>
                <c:pt idx="0">
                  <c:v>FR</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lidstaten'!$J$5</c:f>
              <c:numCache>
                <c:formatCode>0.00</c:formatCode>
                <c:ptCount val="1"/>
                <c:pt idx="0">
                  <c:v>260.95</c:v>
                </c:pt>
              </c:numCache>
            </c:numRef>
          </c:xVal>
          <c:yVal>
            <c:numRef>
              <c:f>'EU lidstaten'!$K$5</c:f>
              <c:numCache>
                <c:formatCode>0.00</c:formatCode>
                <c:ptCount val="1"/>
                <c:pt idx="0">
                  <c:v>116.51</c:v>
                </c:pt>
              </c:numCache>
            </c:numRef>
          </c:yVal>
          <c:smooth val="0"/>
          <c:extLst>
            <c:ext xmlns:c16="http://schemas.microsoft.com/office/drawing/2014/chart" uri="{C3380CC4-5D6E-409C-BE32-E72D297353CC}">
              <c16:uniqueId val="{00000000-B0E1-4264-A4EE-D1825C746C66}"/>
            </c:ext>
          </c:extLst>
        </c:ser>
        <c:ser>
          <c:idx val="1"/>
          <c:order val="1"/>
          <c:tx>
            <c:strRef>
              <c:f>'EU lidstaten'!$A$6</c:f>
              <c:strCache>
                <c:ptCount val="1"/>
                <c:pt idx="0">
                  <c:v>VL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lidstaten'!$J$6</c:f>
              <c:numCache>
                <c:formatCode>0.00</c:formatCode>
                <c:ptCount val="1"/>
                <c:pt idx="0">
                  <c:v>229.26</c:v>
                </c:pt>
              </c:numCache>
            </c:numRef>
          </c:xVal>
          <c:yVal>
            <c:numRef>
              <c:f>'EU lidstaten'!$K$6</c:f>
              <c:numCache>
                <c:formatCode>0.00</c:formatCode>
                <c:ptCount val="1"/>
                <c:pt idx="0">
                  <c:v>119.94</c:v>
                </c:pt>
              </c:numCache>
            </c:numRef>
          </c:yVal>
          <c:smooth val="0"/>
          <c:extLst>
            <c:ext xmlns:c16="http://schemas.microsoft.com/office/drawing/2014/chart" uri="{C3380CC4-5D6E-409C-BE32-E72D297353CC}">
              <c16:uniqueId val="{00000001-B0E1-4264-A4EE-D1825C746C66}"/>
            </c:ext>
          </c:extLst>
        </c:ser>
        <c:ser>
          <c:idx val="2"/>
          <c:order val="2"/>
          <c:tx>
            <c:strRef>
              <c:f>'EU lidstaten'!$A$7</c:f>
              <c:strCache>
                <c:ptCount val="1"/>
                <c:pt idx="0">
                  <c:v>ES</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lidstaten'!$J$7</c:f>
              <c:numCache>
                <c:formatCode>0.00</c:formatCode>
                <c:ptCount val="1"/>
                <c:pt idx="0">
                  <c:v>237.09</c:v>
                </c:pt>
              </c:numCache>
            </c:numRef>
          </c:xVal>
          <c:yVal>
            <c:numRef>
              <c:f>'EU lidstaten'!$K$7</c:f>
              <c:numCache>
                <c:formatCode>0.00</c:formatCode>
                <c:ptCount val="1"/>
                <c:pt idx="0">
                  <c:v>90.84</c:v>
                </c:pt>
              </c:numCache>
            </c:numRef>
          </c:yVal>
          <c:smooth val="0"/>
          <c:extLst>
            <c:ext xmlns:c16="http://schemas.microsoft.com/office/drawing/2014/chart" uri="{C3380CC4-5D6E-409C-BE32-E72D297353CC}">
              <c16:uniqueId val="{00000002-B0E1-4264-A4EE-D1825C746C66}"/>
            </c:ext>
          </c:extLst>
        </c:ser>
        <c:ser>
          <c:idx val="3"/>
          <c:order val="3"/>
          <c:tx>
            <c:strRef>
              <c:f>'EU lidstaten'!$A$9</c:f>
              <c:strCache>
                <c:ptCount val="1"/>
                <c:pt idx="0">
                  <c:v>IT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lidstaten'!$J$9</c:f>
              <c:numCache>
                <c:formatCode>0.00</c:formatCode>
                <c:ptCount val="1"/>
                <c:pt idx="0">
                  <c:v>208.61</c:v>
                </c:pt>
              </c:numCache>
            </c:numRef>
          </c:xVal>
          <c:yVal>
            <c:numRef>
              <c:f>'EU lidstaten'!$K$9</c:f>
              <c:numCache>
                <c:formatCode>0.00</c:formatCode>
                <c:ptCount val="1"/>
                <c:pt idx="0">
                  <c:v>101.96</c:v>
                </c:pt>
              </c:numCache>
            </c:numRef>
          </c:yVal>
          <c:smooth val="0"/>
          <c:extLst>
            <c:ext xmlns:c16="http://schemas.microsoft.com/office/drawing/2014/chart" uri="{C3380CC4-5D6E-409C-BE32-E72D297353CC}">
              <c16:uniqueId val="{00000003-B0E1-4264-A4EE-D1825C746C66}"/>
            </c:ext>
          </c:extLst>
        </c:ser>
        <c:ser>
          <c:idx val="4"/>
          <c:order val="4"/>
          <c:tx>
            <c:strRef>
              <c:f>'EU lidstaten'!$A$10</c:f>
              <c:strCache>
                <c:ptCount val="1"/>
                <c:pt idx="0">
                  <c:v>CY</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lidstaten'!$J$10</c:f>
              <c:numCache>
                <c:formatCode>0.00</c:formatCode>
                <c:ptCount val="1"/>
                <c:pt idx="0">
                  <c:v>218.07</c:v>
                </c:pt>
              </c:numCache>
            </c:numRef>
          </c:xVal>
          <c:yVal>
            <c:numRef>
              <c:f>'EU lidstaten'!$K$10</c:f>
              <c:numCache>
                <c:formatCode>0.00</c:formatCode>
                <c:ptCount val="1"/>
                <c:pt idx="0">
                  <c:v>97.5</c:v>
                </c:pt>
              </c:numCache>
            </c:numRef>
          </c:yVal>
          <c:smooth val="0"/>
          <c:extLst>
            <c:ext xmlns:c16="http://schemas.microsoft.com/office/drawing/2014/chart" uri="{C3380CC4-5D6E-409C-BE32-E72D297353CC}">
              <c16:uniqueId val="{00000004-B0E1-4264-A4EE-D1825C746C66}"/>
            </c:ext>
          </c:extLst>
        </c:ser>
        <c:ser>
          <c:idx val="5"/>
          <c:order val="5"/>
          <c:tx>
            <c:strRef>
              <c:f>'EU lidstaten'!$A$11</c:f>
              <c:strCache>
                <c:ptCount val="1"/>
                <c:pt idx="0">
                  <c:v>LU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lidstaten'!$J$11</c:f>
              <c:numCache>
                <c:formatCode>0.00</c:formatCode>
                <c:ptCount val="1"/>
                <c:pt idx="0">
                  <c:v>266.57</c:v>
                </c:pt>
              </c:numCache>
            </c:numRef>
          </c:xVal>
          <c:yVal>
            <c:numRef>
              <c:f>'EU lidstaten'!$K$11</c:f>
              <c:numCache>
                <c:formatCode>0.00</c:formatCode>
                <c:ptCount val="1"/>
                <c:pt idx="0">
                  <c:v>145.22999999999999</c:v>
                </c:pt>
              </c:numCache>
            </c:numRef>
          </c:yVal>
          <c:smooth val="0"/>
          <c:extLst>
            <c:ext xmlns:c16="http://schemas.microsoft.com/office/drawing/2014/chart" uri="{C3380CC4-5D6E-409C-BE32-E72D297353CC}">
              <c16:uniqueId val="{00000005-B0E1-4264-A4EE-D1825C746C66}"/>
            </c:ext>
          </c:extLst>
        </c:ser>
        <c:ser>
          <c:idx val="6"/>
          <c:order val="6"/>
          <c:tx>
            <c:strRef>
              <c:f>'EU lidstaten'!$A$12</c:f>
              <c:strCache>
                <c:ptCount val="1"/>
                <c:pt idx="0">
                  <c:v>BE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lidstaten'!$J$12</c:f>
              <c:numCache>
                <c:formatCode>0.00</c:formatCode>
                <c:ptCount val="1"/>
                <c:pt idx="0">
                  <c:v>288.72000000000003</c:v>
                </c:pt>
              </c:numCache>
            </c:numRef>
          </c:xVal>
          <c:yVal>
            <c:numRef>
              <c:f>'EU lidstaten'!$K$12</c:f>
              <c:numCache>
                <c:formatCode>0.00</c:formatCode>
                <c:ptCount val="1"/>
                <c:pt idx="0">
                  <c:v>157.16999999999999</c:v>
                </c:pt>
              </c:numCache>
            </c:numRef>
          </c:yVal>
          <c:smooth val="0"/>
          <c:extLst>
            <c:ext xmlns:c16="http://schemas.microsoft.com/office/drawing/2014/chart" uri="{C3380CC4-5D6E-409C-BE32-E72D297353CC}">
              <c16:uniqueId val="{00000006-B0E1-4264-A4EE-D1825C746C66}"/>
            </c:ext>
          </c:extLst>
        </c:ser>
        <c:ser>
          <c:idx val="7"/>
          <c:order val="7"/>
          <c:tx>
            <c:strRef>
              <c:f>'EU lidstaten'!$A$13</c:f>
              <c:strCache>
                <c:ptCount val="1"/>
                <c:pt idx="0">
                  <c:v>SE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lidstaten'!$J$13</c:f>
              <c:numCache>
                <c:formatCode>0.00</c:formatCode>
                <c:ptCount val="1"/>
                <c:pt idx="0">
                  <c:v>220.45</c:v>
                </c:pt>
              </c:numCache>
            </c:numRef>
          </c:xVal>
          <c:yVal>
            <c:numRef>
              <c:f>'EU lidstaten'!$K$13</c:f>
              <c:numCache>
                <c:formatCode>0.00</c:formatCode>
                <c:ptCount val="1"/>
                <c:pt idx="0">
                  <c:v>135.69</c:v>
                </c:pt>
              </c:numCache>
            </c:numRef>
          </c:yVal>
          <c:smooth val="0"/>
          <c:extLst>
            <c:ext xmlns:c16="http://schemas.microsoft.com/office/drawing/2014/chart" uri="{C3380CC4-5D6E-409C-BE32-E72D297353CC}">
              <c16:uniqueId val="{00000007-B0E1-4264-A4EE-D1825C746C66}"/>
            </c:ext>
          </c:extLst>
        </c:ser>
        <c:ser>
          <c:idx val="8"/>
          <c:order val="8"/>
          <c:tx>
            <c:strRef>
              <c:f>'EU lidstaten'!$A$8</c:f>
              <c:strCache>
                <c:ptCount val="1"/>
                <c:pt idx="0">
                  <c:v>NL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lidstaten'!$J$8</c:f>
              <c:numCache>
                <c:formatCode>0.00</c:formatCode>
                <c:ptCount val="1"/>
                <c:pt idx="0">
                  <c:v>221.46</c:v>
                </c:pt>
              </c:numCache>
            </c:numRef>
          </c:xVal>
          <c:yVal>
            <c:numRef>
              <c:f>'EU lidstaten'!$K$8</c:f>
              <c:numCache>
                <c:formatCode>0.00</c:formatCode>
                <c:ptCount val="1"/>
                <c:pt idx="0">
                  <c:v>154.31</c:v>
                </c:pt>
              </c:numCache>
            </c:numRef>
          </c:yVal>
          <c:smooth val="0"/>
          <c:extLst>
            <c:ext xmlns:c16="http://schemas.microsoft.com/office/drawing/2014/chart" uri="{C3380CC4-5D6E-409C-BE32-E72D297353CC}">
              <c16:uniqueId val="{00000008-B0E1-4264-A4EE-D1825C746C66}"/>
            </c:ext>
          </c:extLst>
        </c:ser>
        <c:ser>
          <c:idx val="9"/>
          <c:order val="9"/>
          <c:tx>
            <c:strRef>
              <c:f>'EU lidstaten'!$A$14</c:f>
              <c:strCache>
                <c:ptCount val="1"/>
                <c:pt idx="0">
                  <c:v>DK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lidstaten'!$J$14</c:f>
              <c:numCache>
                <c:formatCode>0.00</c:formatCode>
                <c:ptCount val="1"/>
                <c:pt idx="0">
                  <c:v>260.93</c:v>
                </c:pt>
              </c:numCache>
            </c:numRef>
          </c:xVal>
          <c:yVal>
            <c:numRef>
              <c:f>'EU lidstaten'!$K$14</c:f>
              <c:numCache>
                <c:formatCode>0.00</c:formatCode>
                <c:ptCount val="1"/>
                <c:pt idx="0">
                  <c:v>168.94</c:v>
                </c:pt>
              </c:numCache>
            </c:numRef>
          </c:yVal>
          <c:smooth val="0"/>
          <c:extLst>
            <c:ext xmlns:c16="http://schemas.microsoft.com/office/drawing/2014/chart" uri="{C3380CC4-5D6E-409C-BE32-E72D297353CC}">
              <c16:uniqueId val="{00000009-B0E1-4264-A4EE-D1825C746C66}"/>
            </c:ext>
          </c:extLst>
        </c:ser>
        <c:ser>
          <c:idx val="10"/>
          <c:order val="10"/>
          <c:tx>
            <c:strRef>
              <c:f>'EU lidstaten'!$A$15</c:f>
              <c:strCache>
                <c:ptCount val="1"/>
                <c:pt idx="0">
                  <c:v>AT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lidstaten'!$J$15</c:f>
              <c:numCache>
                <c:formatCode>0.00</c:formatCode>
                <c:ptCount val="1"/>
                <c:pt idx="0">
                  <c:v>306</c:v>
                </c:pt>
              </c:numCache>
            </c:numRef>
          </c:xVal>
          <c:yVal>
            <c:numRef>
              <c:f>'EU lidstaten'!$K$15</c:f>
              <c:numCache>
                <c:formatCode>0.00</c:formatCode>
                <c:ptCount val="1"/>
                <c:pt idx="0">
                  <c:v>144.19999999999999</c:v>
                </c:pt>
              </c:numCache>
            </c:numRef>
          </c:yVal>
          <c:smooth val="0"/>
          <c:extLst>
            <c:ext xmlns:c16="http://schemas.microsoft.com/office/drawing/2014/chart" uri="{C3380CC4-5D6E-409C-BE32-E72D297353CC}">
              <c16:uniqueId val="{0000000A-B0E1-4264-A4EE-D1825C746C66}"/>
            </c:ext>
          </c:extLst>
        </c:ser>
        <c:ser>
          <c:idx val="11"/>
          <c:order val="11"/>
          <c:tx>
            <c:strRef>
              <c:f>'EU lidstaten'!$A$16</c:f>
              <c:strCache>
                <c:ptCount val="1"/>
                <c:pt idx="0">
                  <c:v>IE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lidstaten'!$J$16</c:f>
              <c:numCache>
                <c:formatCode>0.00</c:formatCode>
                <c:ptCount val="1"/>
                <c:pt idx="0">
                  <c:v>252.25</c:v>
                </c:pt>
              </c:numCache>
            </c:numRef>
          </c:xVal>
          <c:yVal>
            <c:numRef>
              <c:f>'EU lidstaten'!$K$16</c:f>
              <c:numCache>
                <c:formatCode>0.00</c:formatCode>
                <c:ptCount val="1"/>
                <c:pt idx="0">
                  <c:v>146.35</c:v>
                </c:pt>
              </c:numCache>
            </c:numRef>
          </c:yVal>
          <c:smooth val="0"/>
          <c:extLst>
            <c:ext xmlns:c16="http://schemas.microsoft.com/office/drawing/2014/chart" uri="{C3380CC4-5D6E-409C-BE32-E72D297353CC}">
              <c16:uniqueId val="{0000000B-B0E1-4264-A4EE-D1825C746C66}"/>
            </c:ext>
          </c:extLst>
        </c:ser>
        <c:ser>
          <c:idx val="12"/>
          <c:order val="12"/>
          <c:tx>
            <c:strRef>
              <c:f>'EU lidstaten'!$A$17</c:f>
              <c:strCache>
                <c:ptCount val="1"/>
                <c:pt idx="0">
                  <c:v>PT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lidstaten'!$J$17</c:f>
              <c:numCache>
                <c:formatCode>0.00</c:formatCode>
                <c:ptCount val="1"/>
                <c:pt idx="0">
                  <c:v>280.73</c:v>
                </c:pt>
              </c:numCache>
            </c:numRef>
          </c:xVal>
          <c:yVal>
            <c:numRef>
              <c:f>'EU lidstaten'!$K$17</c:f>
              <c:numCache>
                <c:formatCode>0.00</c:formatCode>
                <c:ptCount val="1"/>
                <c:pt idx="0">
                  <c:v>105.49</c:v>
                </c:pt>
              </c:numCache>
            </c:numRef>
          </c:yVal>
          <c:smooth val="0"/>
          <c:extLst>
            <c:ext xmlns:c16="http://schemas.microsoft.com/office/drawing/2014/chart" uri="{C3380CC4-5D6E-409C-BE32-E72D297353CC}">
              <c16:uniqueId val="{0000000C-B0E1-4264-A4EE-D1825C746C66}"/>
            </c:ext>
          </c:extLst>
        </c:ser>
        <c:ser>
          <c:idx val="13"/>
          <c:order val="13"/>
          <c:tx>
            <c:strRef>
              <c:f>'EU lidstaten'!$A$18</c:f>
              <c:strCache>
                <c:ptCount val="1"/>
                <c:pt idx="0">
                  <c:v>FI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lidstaten'!$J$18</c:f>
              <c:numCache>
                <c:formatCode>0.00</c:formatCode>
                <c:ptCount val="1"/>
                <c:pt idx="0">
                  <c:v>322.27999999999997</c:v>
                </c:pt>
              </c:numCache>
            </c:numRef>
          </c:xVal>
          <c:yVal>
            <c:numRef>
              <c:f>'EU lidstaten'!$K$18</c:f>
              <c:numCache>
                <c:formatCode>0.00</c:formatCode>
                <c:ptCount val="1"/>
                <c:pt idx="0">
                  <c:v>132.02000000000001</c:v>
                </c:pt>
              </c:numCache>
            </c:numRef>
          </c:yVal>
          <c:smooth val="0"/>
          <c:extLst>
            <c:ext xmlns:c16="http://schemas.microsoft.com/office/drawing/2014/chart" uri="{C3380CC4-5D6E-409C-BE32-E72D297353CC}">
              <c16:uniqueId val="{0000000D-B0E1-4264-A4EE-D1825C746C66}"/>
            </c:ext>
          </c:extLst>
        </c:ser>
        <c:ser>
          <c:idx val="14"/>
          <c:order val="14"/>
          <c:tx>
            <c:strRef>
              <c:f>'EU lidstaten'!$A$19</c:f>
              <c:strCache>
                <c:ptCount val="1"/>
                <c:pt idx="0">
                  <c:v>DE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lidstaten'!$J$19</c:f>
              <c:numCache>
                <c:formatCode>0.00</c:formatCode>
                <c:ptCount val="1"/>
                <c:pt idx="0">
                  <c:v>287.52</c:v>
                </c:pt>
              </c:numCache>
            </c:numRef>
          </c:xVal>
          <c:yVal>
            <c:numRef>
              <c:f>'EU lidstaten'!$K$19</c:f>
              <c:numCache>
                <c:formatCode>0.00</c:formatCode>
                <c:ptCount val="1"/>
                <c:pt idx="0">
                  <c:v>145.88999999999999</c:v>
                </c:pt>
              </c:numCache>
            </c:numRef>
          </c:yVal>
          <c:smooth val="0"/>
          <c:extLst>
            <c:ext xmlns:c16="http://schemas.microsoft.com/office/drawing/2014/chart" uri="{C3380CC4-5D6E-409C-BE32-E72D297353CC}">
              <c16:uniqueId val="{0000000E-B0E1-4264-A4EE-D1825C746C66}"/>
            </c:ext>
          </c:extLst>
        </c:ser>
        <c:ser>
          <c:idx val="15"/>
          <c:order val="15"/>
          <c:tx>
            <c:strRef>
              <c:f>'EU lidstaten'!$A$20</c:f>
              <c:strCache>
                <c:ptCount val="1"/>
                <c:pt idx="0">
                  <c:v>UK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lidstaten'!$J$20</c:f>
              <c:numCache>
                <c:formatCode>0.00</c:formatCode>
                <c:ptCount val="1"/>
                <c:pt idx="0">
                  <c:v>264.92</c:v>
                </c:pt>
              </c:numCache>
            </c:numRef>
          </c:xVal>
          <c:yVal>
            <c:numRef>
              <c:f>'EU lidstaten'!$K$20</c:f>
              <c:numCache>
                <c:formatCode>0.00</c:formatCode>
                <c:ptCount val="1"/>
                <c:pt idx="0">
                  <c:v>159.34</c:v>
                </c:pt>
              </c:numCache>
            </c:numRef>
          </c:yVal>
          <c:smooth val="0"/>
          <c:extLst>
            <c:ext xmlns:c16="http://schemas.microsoft.com/office/drawing/2014/chart" uri="{C3380CC4-5D6E-409C-BE32-E72D297353CC}">
              <c16:uniqueId val="{0000000F-B0E1-4264-A4EE-D1825C746C66}"/>
            </c:ext>
          </c:extLst>
        </c:ser>
        <c:ser>
          <c:idx val="16"/>
          <c:order val="16"/>
          <c:tx>
            <c:strRef>
              <c:f>'EU lidstaten'!$A$21</c:f>
              <c:strCache>
                <c:ptCount val="1"/>
                <c:pt idx="0">
                  <c:v>MT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lidstaten'!$J$21</c:f>
              <c:numCache>
                <c:formatCode>0.00</c:formatCode>
                <c:ptCount val="1"/>
                <c:pt idx="0">
                  <c:v>242.51</c:v>
                </c:pt>
              </c:numCache>
            </c:numRef>
          </c:xVal>
          <c:yVal>
            <c:numRef>
              <c:f>'EU lidstaten'!$K$21</c:f>
              <c:numCache>
                <c:formatCode>0.00</c:formatCode>
                <c:ptCount val="1"/>
                <c:pt idx="0">
                  <c:v>107.39</c:v>
                </c:pt>
              </c:numCache>
            </c:numRef>
          </c:yVal>
          <c:smooth val="0"/>
          <c:extLst>
            <c:ext xmlns:c16="http://schemas.microsoft.com/office/drawing/2014/chart" uri="{C3380CC4-5D6E-409C-BE32-E72D297353CC}">
              <c16:uniqueId val="{00000010-B0E1-4264-A4EE-D1825C746C66}"/>
            </c:ext>
          </c:extLst>
        </c:ser>
        <c:ser>
          <c:idx val="17"/>
          <c:order val="17"/>
          <c:tx>
            <c:strRef>
              <c:f>'EU lidstaten'!$A$22</c:f>
              <c:strCache>
                <c:ptCount val="1"/>
                <c:pt idx="0">
                  <c:v>GR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lidstaten'!$J$22</c:f>
              <c:numCache>
                <c:formatCode>0.00</c:formatCode>
                <c:ptCount val="1"/>
                <c:pt idx="0">
                  <c:v>269.89999999999998</c:v>
                </c:pt>
              </c:numCache>
            </c:numRef>
          </c:xVal>
          <c:yVal>
            <c:numRef>
              <c:f>'EU lidstaten'!$K$22</c:f>
              <c:numCache>
                <c:formatCode>0.00</c:formatCode>
                <c:ptCount val="1"/>
                <c:pt idx="0">
                  <c:v>97.24</c:v>
                </c:pt>
              </c:numCache>
            </c:numRef>
          </c:yVal>
          <c:smooth val="0"/>
          <c:extLst>
            <c:ext xmlns:c16="http://schemas.microsoft.com/office/drawing/2014/chart" uri="{C3380CC4-5D6E-409C-BE32-E72D297353CC}">
              <c16:uniqueId val="{00000011-B0E1-4264-A4EE-D1825C746C66}"/>
            </c:ext>
          </c:extLst>
        </c:ser>
        <c:ser>
          <c:idx val="18"/>
          <c:order val="18"/>
          <c:tx>
            <c:strRef>
              <c:f>'EU lidstaten'!$A$23</c:f>
              <c:strCache>
                <c:ptCount val="1"/>
                <c:pt idx="0">
                  <c:v>SI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lidstaten'!$J$23</c:f>
              <c:numCache>
                <c:formatCode>0.00</c:formatCode>
                <c:ptCount val="1"/>
                <c:pt idx="0">
                  <c:v>380.7</c:v>
                </c:pt>
              </c:numCache>
            </c:numRef>
          </c:xVal>
          <c:yVal>
            <c:numRef>
              <c:f>'EU lidstaten'!$K$23</c:f>
              <c:numCache>
                <c:formatCode>0.00</c:formatCode>
                <c:ptCount val="1"/>
                <c:pt idx="0">
                  <c:v>157.01</c:v>
                </c:pt>
              </c:numCache>
            </c:numRef>
          </c:yVal>
          <c:smooth val="0"/>
          <c:extLst>
            <c:ext xmlns:c16="http://schemas.microsoft.com/office/drawing/2014/chart" uri="{C3380CC4-5D6E-409C-BE32-E72D297353CC}">
              <c16:uniqueId val="{00000012-B0E1-4264-A4EE-D1825C746C66}"/>
            </c:ext>
          </c:extLst>
        </c:ser>
        <c:ser>
          <c:idx val="19"/>
          <c:order val="19"/>
          <c:tx>
            <c:strRef>
              <c:f>'EU lidstaten'!$A$24</c:f>
              <c:strCache>
                <c:ptCount val="1"/>
                <c:pt idx="0">
                  <c:v>EU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lidstaten'!$J$24</c:f>
              <c:numCache>
                <c:formatCode>0.00</c:formatCode>
                <c:ptCount val="1"/>
                <c:pt idx="0">
                  <c:v>300.17</c:v>
                </c:pt>
              </c:numCache>
            </c:numRef>
          </c:xVal>
          <c:yVal>
            <c:numRef>
              <c:f>'EU lidstaten'!$K$24</c:f>
              <c:numCache>
                <c:formatCode>0.00</c:formatCode>
                <c:ptCount val="1"/>
                <c:pt idx="0">
                  <c:v>142.12</c:v>
                </c:pt>
              </c:numCache>
            </c:numRef>
          </c:yVal>
          <c:smooth val="0"/>
          <c:extLst>
            <c:ext xmlns:c16="http://schemas.microsoft.com/office/drawing/2014/chart" uri="{C3380CC4-5D6E-409C-BE32-E72D297353CC}">
              <c16:uniqueId val="{00000013-B0E1-4264-A4EE-D1825C746C66}"/>
            </c:ext>
          </c:extLst>
        </c:ser>
        <c:ser>
          <c:idx val="20"/>
          <c:order val="20"/>
          <c:tx>
            <c:strRef>
              <c:f>'EU lidstaten'!$A$25</c:f>
              <c:strCache>
                <c:ptCount val="1"/>
                <c:pt idx="0">
                  <c:v>PL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lidstaten'!$J$25</c:f>
              <c:numCache>
                <c:formatCode>0.00</c:formatCode>
                <c:ptCount val="1"/>
                <c:pt idx="0">
                  <c:v>418.58</c:v>
                </c:pt>
              </c:numCache>
            </c:numRef>
          </c:xVal>
          <c:yVal>
            <c:numRef>
              <c:f>'EU lidstaten'!$K$25</c:f>
              <c:numCache>
                <c:formatCode>0.00</c:formatCode>
                <c:ptCount val="1"/>
                <c:pt idx="0">
                  <c:v>166.96</c:v>
                </c:pt>
              </c:numCache>
            </c:numRef>
          </c:yVal>
          <c:smooth val="0"/>
          <c:extLst>
            <c:ext xmlns:c16="http://schemas.microsoft.com/office/drawing/2014/chart" uri="{C3380CC4-5D6E-409C-BE32-E72D297353CC}">
              <c16:uniqueId val="{00000014-B0E1-4264-A4EE-D1825C746C66}"/>
            </c:ext>
          </c:extLst>
        </c:ser>
        <c:ser>
          <c:idx val="21"/>
          <c:order val="21"/>
          <c:tx>
            <c:strRef>
              <c:f>'EU lidstaten'!$A$26</c:f>
              <c:strCache>
                <c:ptCount val="1"/>
                <c:pt idx="0">
                  <c:v>CZ</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lidstaten'!$J$26</c:f>
              <c:numCache>
                <c:formatCode>0.00</c:formatCode>
                <c:ptCount val="1"/>
                <c:pt idx="0">
                  <c:v>402.25</c:v>
                </c:pt>
              </c:numCache>
            </c:numRef>
          </c:xVal>
          <c:yVal>
            <c:numRef>
              <c:f>'EU lidstaten'!$K$26</c:f>
              <c:numCache>
                <c:formatCode>0.00</c:formatCode>
                <c:ptCount val="1"/>
                <c:pt idx="0">
                  <c:v>173.68</c:v>
                </c:pt>
              </c:numCache>
            </c:numRef>
          </c:yVal>
          <c:smooth val="0"/>
          <c:extLst>
            <c:ext xmlns:c16="http://schemas.microsoft.com/office/drawing/2014/chart" uri="{C3380CC4-5D6E-409C-BE32-E72D297353CC}">
              <c16:uniqueId val="{00000015-B0E1-4264-A4EE-D1825C746C66}"/>
            </c:ext>
          </c:extLst>
        </c:ser>
        <c:ser>
          <c:idx val="22"/>
          <c:order val="22"/>
          <c:tx>
            <c:strRef>
              <c:f>'EU lidstaten'!$A$27</c:f>
              <c:strCache>
                <c:ptCount val="1"/>
                <c:pt idx="0">
                  <c:v>HR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lidstaten'!$J$27</c:f>
              <c:numCache>
                <c:formatCode>0.00</c:formatCode>
                <c:ptCount val="1"/>
                <c:pt idx="0">
                  <c:v>471.33</c:v>
                </c:pt>
              </c:numCache>
            </c:numRef>
          </c:xVal>
          <c:yVal>
            <c:numRef>
              <c:f>'EU lidstaten'!$K$27</c:f>
              <c:numCache>
                <c:formatCode>0.00</c:formatCode>
                <c:ptCount val="1"/>
                <c:pt idx="0">
                  <c:v>195.17</c:v>
                </c:pt>
              </c:numCache>
            </c:numRef>
          </c:yVal>
          <c:smooth val="0"/>
          <c:extLst>
            <c:ext xmlns:c16="http://schemas.microsoft.com/office/drawing/2014/chart" uri="{C3380CC4-5D6E-409C-BE32-E72D297353CC}">
              <c16:uniqueId val="{00000016-B0E1-4264-A4EE-D1825C746C66}"/>
            </c:ext>
          </c:extLst>
        </c:ser>
        <c:ser>
          <c:idx val="23"/>
          <c:order val="23"/>
          <c:tx>
            <c:strRef>
              <c:f>'EU lidstaten'!$A$28</c:f>
              <c:strCache>
                <c:ptCount val="1"/>
                <c:pt idx="0">
                  <c:v>EE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lidstaten'!$J$28</c:f>
              <c:numCache>
                <c:formatCode>0.00</c:formatCode>
                <c:ptCount val="1"/>
                <c:pt idx="0">
                  <c:v>530.14</c:v>
                </c:pt>
              </c:numCache>
            </c:numRef>
          </c:xVal>
          <c:yVal>
            <c:numRef>
              <c:f>'EU lidstaten'!$K$28</c:f>
              <c:numCache>
                <c:formatCode>0.00</c:formatCode>
                <c:ptCount val="1"/>
                <c:pt idx="0">
                  <c:v>163.02000000000001</c:v>
                </c:pt>
              </c:numCache>
            </c:numRef>
          </c:yVal>
          <c:smooth val="0"/>
          <c:extLst>
            <c:ext xmlns:c16="http://schemas.microsoft.com/office/drawing/2014/chart" uri="{C3380CC4-5D6E-409C-BE32-E72D297353CC}">
              <c16:uniqueId val="{00000017-B0E1-4264-A4EE-D1825C746C66}"/>
            </c:ext>
          </c:extLst>
        </c:ser>
        <c:ser>
          <c:idx val="24"/>
          <c:order val="24"/>
          <c:tx>
            <c:strRef>
              <c:f>'EU lidstaten'!$A$29</c:f>
              <c:strCache>
                <c:ptCount val="1"/>
                <c:pt idx="0">
                  <c:v>SK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lidstaten'!$J$29</c:f>
              <c:numCache>
                <c:formatCode>0.00</c:formatCode>
                <c:ptCount val="1"/>
                <c:pt idx="0">
                  <c:v>539.95000000000005</c:v>
                </c:pt>
              </c:numCache>
            </c:numRef>
          </c:xVal>
          <c:yVal>
            <c:numRef>
              <c:f>'EU lidstaten'!$K$29</c:f>
              <c:numCache>
                <c:formatCode>0.00</c:formatCode>
                <c:ptCount val="1"/>
                <c:pt idx="0">
                  <c:v>213.4</c:v>
                </c:pt>
              </c:numCache>
            </c:numRef>
          </c:yVal>
          <c:smooth val="0"/>
          <c:extLst>
            <c:ext xmlns:c16="http://schemas.microsoft.com/office/drawing/2014/chart" uri="{C3380CC4-5D6E-409C-BE32-E72D297353CC}">
              <c16:uniqueId val="{00000018-B0E1-4264-A4EE-D1825C746C66}"/>
            </c:ext>
          </c:extLst>
        </c:ser>
        <c:ser>
          <c:idx val="25"/>
          <c:order val="25"/>
          <c:tx>
            <c:strRef>
              <c:f>'EU lidstaten'!$A$30</c:f>
              <c:strCache>
                <c:ptCount val="1"/>
                <c:pt idx="0">
                  <c:v>HU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lidstaten'!$J$30</c:f>
              <c:numCache>
                <c:formatCode>0.00</c:formatCode>
                <c:ptCount val="1"/>
                <c:pt idx="0">
                  <c:v>608.09</c:v>
                </c:pt>
              </c:numCache>
            </c:numRef>
          </c:xVal>
          <c:yVal>
            <c:numRef>
              <c:f>'EU lidstaten'!$K$30</c:f>
              <c:numCache>
                <c:formatCode>0.00</c:formatCode>
                <c:ptCount val="1"/>
                <c:pt idx="0">
                  <c:v>266.93</c:v>
                </c:pt>
              </c:numCache>
            </c:numRef>
          </c:yVal>
          <c:smooth val="0"/>
          <c:extLst>
            <c:ext xmlns:c16="http://schemas.microsoft.com/office/drawing/2014/chart" uri="{C3380CC4-5D6E-409C-BE32-E72D297353CC}">
              <c16:uniqueId val="{00000019-B0E1-4264-A4EE-D1825C746C66}"/>
            </c:ext>
          </c:extLst>
        </c:ser>
        <c:ser>
          <c:idx val="26"/>
          <c:order val="26"/>
          <c:tx>
            <c:strRef>
              <c:f>'EU lidstaten'!$A$31</c:f>
              <c:strCache>
                <c:ptCount val="1"/>
                <c:pt idx="0">
                  <c:v>BG</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lidstaten'!$J$31</c:f>
              <c:numCache>
                <c:formatCode>0.00</c:formatCode>
                <c:ptCount val="1"/>
                <c:pt idx="0">
                  <c:v>406.61</c:v>
                </c:pt>
              </c:numCache>
            </c:numRef>
          </c:xVal>
          <c:yVal>
            <c:numRef>
              <c:f>'EU lidstaten'!$K$31</c:f>
              <c:numCache>
                <c:formatCode>0.00</c:formatCode>
                <c:ptCount val="1"/>
                <c:pt idx="0">
                  <c:v>153.80000000000001</c:v>
                </c:pt>
              </c:numCache>
            </c:numRef>
          </c:yVal>
          <c:smooth val="0"/>
          <c:extLst>
            <c:ext xmlns:c16="http://schemas.microsoft.com/office/drawing/2014/chart" uri="{C3380CC4-5D6E-409C-BE32-E72D297353CC}">
              <c16:uniqueId val="{0000001A-B0E1-4264-A4EE-D1825C746C66}"/>
            </c:ext>
          </c:extLst>
        </c:ser>
        <c:ser>
          <c:idx val="27"/>
          <c:order val="27"/>
          <c:tx>
            <c:strRef>
              <c:f>'EU lidstaten'!$A$32</c:f>
              <c:strCache>
                <c:ptCount val="1"/>
                <c:pt idx="0">
                  <c:v>RO</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lidstaten'!$J$32</c:f>
              <c:numCache>
                <c:formatCode>0.00</c:formatCode>
                <c:ptCount val="1"/>
                <c:pt idx="0">
                  <c:v>533.78</c:v>
                </c:pt>
              </c:numCache>
            </c:numRef>
          </c:xVal>
          <c:yVal>
            <c:numRef>
              <c:f>'EU lidstaten'!$K$32</c:f>
              <c:numCache>
                <c:formatCode>0.00</c:formatCode>
                <c:ptCount val="1"/>
                <c:pt idx="0">
                  <c:v>215.16</c:v>
                </c:pt>
              </c:numCache>
            </c:numRef>
          </c:yVal>
          <c:smooth val="0"/>
          <c:extLst>
            <c:ext xmlns:c16="http://schemas.microsoft.com/office/drawing/2014/chart" uri="{C3380CC4-5D6E-409C-BE32-E72D297353CC}">
              <c16:uniqueId val="{0000001B-B0E1-4264-A4EE-D1825C746C66}"/>
            </c:ext>
          </c:extLst>
        </c:ser>
        <c:ser>
          <c:idx val="28"/>
          <c:order val="28"/>
          <c:tx>
            <c:strRef>
              <c:f>'EU lidstaten'!$A$33</c:f>
              <c:strCache>
                <c:ptCount val="1"/>
                <c:pt idx="0">
                  <c:v>LT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lidstaten'!$J$33</c:f>
              <c:numCache>
                <c:formatCode>0.00</c:formatCode>
                <c:ptCount val="1"/>
                <c:pt idx="0">
                  <c:v>751.7</c:v>
                </c:pt>
              </c:numCache>
            </c:numRef>
          </c:xVal>
          <c:yVal>
            <c:numRef>
              <c:f>'EU lidstaten'!$K$33</c:f>
              <c:numCache>
                <c:formatCode>0.00</c:formatCode>
                <c:ptCount val="1"/>
                <c:pt idx="0">
                  <c:v>228.98</c:v>
                </c:pt>
              </c:numCache>
            </c:numRef>
          </c:yVal>
          <c:smooth val="0"/>
          <c:extLst>
            <c:ext xmlns:c16="http://schemas.microsoft.com/office/drawing/2014/chart" uri="{C3380CC4-5D6E-409C-BE32-E72D297353CC}">
              <c16:uniqueId val="{0000001C-B0E1-4264-A4EE-D1825C746C66}"/>
            </c:ext>
          </c:extLst>
        </c:ser>
        <c:ser>
          <c:idx val="29"/>
          <c:order val="29"/>
          <c:tx>
            <c:strRef>
              <c:f>'EU lidstaten'!$A$34</c:f>
              <c:strCache>
                <c:ptCount val="1"/>
                <c:pt idx="0">
                  <c:v>LV</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lidstaten'!$J$34</c:f>
              <c:numCache>
                <c:formatCode>0.00</c:formatCode>
                <c:ptCount val="1"/>
                <c:pt idx="0">
                  <c:v>701.71</c:v>
                </c:pt>
              </c:numCache>
            </c:numRef>
          </c:xVal>
          <c:yVal>
            <c:numRef>
              <c:f>'EU lidstaten'!$K$34</c:f>
              <c:numCache>
                <c:formatCode>0.00</c:formatCode>
                <c:ptCount val="1"/>
                <c:pt idx="0">
                  <c:v>228.56</c:v>
                </c:pt>
              </c:numCache>
            </c:numRef>
          </c:yVal>
          <c:smooth val="0"/>
          <c:extLst>
            <c:ext xmlns:c16="http://schemas.microsoft.com/office/drawing/2014/chart" uri="{C3380CC4-5D6E-409C-BE32-E72D297353CC}">
              <c16:uniqueId val="{0000001D-B0E1-4264-A4EE-D1825C746C66}"/>
            </c:ext>
          </c:extLst>
        </c:ser>
        <c:ser>
          <c:idx val="30"/>
          <c:order val="30"/>
          <c:tx>
            <c:v>referentielijn</c:v>
          </c:tx>
          <c:spPr>
            <a:ln w="25400" cap="rnd">
              <a:solidFill>
                <a:schemeClr val="accent2">
                  <a:lumMod val="75000"/>
                </a:schemeClr>
              </a:solidFill>
              <a:round/>
            </a:ln>
            <a:effectLst/>
          </c:spPr>
          <c:marker>
            <c:symbol val="none"/>
          </c:marker>
          <c:xVal>
            <c:numRef>
              <c:f>'EU lidstaten'!$C$114:$E$114</c:f>
              <c:numCache>
                <c:formatCode>0.00</c:formatCode>
                <c:ptCount val="3"/>
                <c:pt idx="0" formatCode="General">
                  <c:v>0</c:v>
                </c:pt>
                <c:pt idx="1">
                  <c:v>300.17</c:v>
                </c:pt>
                <c:pt idx="2" formatCode="General">
                  <c:v>900.51</c:v>
                </c:pt>
              </c:numCache>
            </c:numRef>
          </c:xVal>
          <c:yVal>
            <c:numRef>
              <c:f>'EU lidstaten'!$C$115:$E$115</c:f>
              <c:numCache>
                <c:formatCode>0.00</c:formatCode>
                <c:ptCount val="3"/>
                <c:pt idx="0" formatCode="General">
                  <c:v>0</c:v>
                </c:pt>
                <c:pt idx="1">
                  <c:v>142.12</c:v>
                </c:pt>
                <c:pt idx="2" formatCode="General">
                  <c:v>426.36</c:v>
                </c:pt>
              </c:numCache>
            </c:numRef>
          </c:yVal>
          <c:smooth val="0"/>
          <c:extLst>
            <c:ext xmlns:c16="http://schemas.microsoft.com/office/drawing/2014/chart" uri="{C3380CC4-5D6E-409C-BE32-E72D297353CC}">
              <c16:uniqueId val="{0000001E-B0E1-4264-A4EE-D1825C746C66}"/>
            </c:ext>
          </c:extLst>
        </c:ser>
        <c:ser>
          <c:idx val="31"/>
          <c:order val="31"/>
          <c:tx>
            <c:v>Gemiddelde EU (28)</c:v>
          </c:tx>
          <c:spPr>
            <a:ln w="25400" cap="rnd">
              <a:noFill/>
              <a:round/>
            </a:ln>
            <a:effectLst/>
          </c:spPr>
          <c:marker>
            <c:symbol val="circle"/>
            <c:size val="14"/>
            <c:spPr>
              <a:solidFill>
                <a:schemeClr val="accent4">
                  <a:lumMod val="20000"/>
                  <a:lumOff val="80000"/>
                </a:schemeClr>
              </a:solidFill>
              <a:ln w="15875">
                <a:solidFill>
                  <a:schemeClr val="accent4"/>
                </a:solidFill>
              </a:ln>
              <a:effectLst/>
            </c:spPr>
          </c:marker>
          <c:xVal>
            <c:numRef>
              <c:f>'EU lidstaten'!$D$117</c:f>
              <c:numCache>
                <c:formatCode>0.00</c:formatCode>
                <c:ptCount val="1"/>
                <c:pt idx="0">
                  <c:v>300.17</c:v>
                </c:pt>
              </c:numCache>
            </c:numRef>
          </c:xVal>
          <c:yVal>
            <c:numRef>
              <c:f>'EU lidstaten'!$E$117</c:f>
              <c:numCache>
                <c:formatCode>0.00</c:formatCode>
                <c:ptCount val="1"/>
                <c:pt idx="0">
                  <c:v>142.12</c:v>
                </c:pt>
              </c:numCache>
            </c:numRef>
          </c:yVal>
          <c:smooth val="0"/>
          <c:extLst>
            <c:ext xmlns:c16="http://schemas.microsoft.com/office/drawing/2014/chart" uri="{C3380CC4-5D6E-409C-BE32-E72D297353CC}">
              <c16:uniqueId val="{0000001F-B0E1-4264-A4EE-D1825C746C66}"/>
            </c:ext>
          </c:extLst>
        </c:ser>
        <c:ser>
          <c:idx val="32"/>
          <c:order val="32"/>
          <c:tx>
            <c:v>Vlaams Gewest</c:v>
          </c:tx>
          <c:spPr>
            <a:ln w="25400" cap="rnd">
              <a:noFill/>
              <a:round/>
            </a:ln>
            <a:effectLst/>
          </c:spPr>
          <c:marker>
            <c:symbol val="circle"/>
            <c:size val="14"/>
            <c:spPr>
              <a:solidFill>
                <a:schemeClr val="accent1">
                  <a:lumMod val="20000"/>
                  <a:lumOff val="80000"/>
                </a:schemeClr>
              </a:solidFill>
              <a:ln w="19050">
                <a:solidFill>
                  <a:schemeClr val="accent1"/>
                </a:solidFill>
              </a:ln>
              <a:effectLst/>
            </c:spPr>
          </c:marker>
          <c:xVal>
            <c:numRef>
              <c:f>'EU lidstaten'!$D$116</c:f>
              <c:numCache>
                <c:formatCode>0.00</c:formatCode>
                <c:ptCount val="1"/>
                <c:pt idx="0">
                  <c:v>229.26</c:v>
                </c:pt>
              </c:numCache>
            </c:numRef>
          </c:xVal>
          <c:yVal>
            <c:numRef>
              <c:f>'EU lidstaten'!$E$116</c:f>
              <c:numCache>
                <c:formatCode>0.00</c:formatCode>
                <c:ptCount val="1"/>
                <c:pt idx="0">
                  <c:v>119.94</c:v>
                </c:pt>
              </c:numCache>
            </c:numRef>
          </c:yVal>
          <c:smooth val="0"/>
          <c:extLst>
            <c:ext xmlns:c16="http://schemas.microsoft.com/office/drawing/2014/chart" uri="{C3380CC4-5D6E-409C-BE32-E72D297353CC}">
              <c16:uniqueId val="{00000020-B0E1-4264-A4EE-D1825C746C66}"/>
            </c:ext>
          </c:extLst>
        </c:ser>
        <c:dLbls>
          <c:showLegendKey val="0"/>
          <c:showVal val="0"/>
          <c:showCatName val="0"/>
          <c:showSerName val="0"/>
          <c:showPercent val="0"/>
          <c:showBubbleSize val="0"/>
        </c:dLbls>
        <c:axId val="290282936"/>
        <c:axId val="291385224"/>
      </c:scatterChart>
      <c:valAx>
        <c:axId val="290282936"/>
        <c:scaling>
          <c:orientation val="minMax"/>
          <c:max val="380"/>
          <c:min val="18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nl-BE" b="1"/>
                  <a:t>ASR-E - </a:t>
                </a:r>
                <a:r>
                  <a:rPr lang="nl-BE" sz="1050" b="1">
                    <a:solidFill>
                      <a:schemeClr val="accent5">
                        <a:lumMod val="75000"/>
                      </a:schemeClr>
                    </a:solidFill>
                  </a:rPr>
                  <a:t>mannen </a:t>
                </a:r>
                <a:r>
                  <a:rPr lang="nl-BE" b="1"/>
                  <a:t>(per 100.000 inw.)</a:t>
                </a:r>
                <a:br>
                  <a:rPr lang="nl-BE" b="1"/>
                </a:br>
                <a:r>
                  <a:rPr lang="nl-BE" b="1">
                    <a:solidFill>
                      <a:schemeClr val="accent1"/>
                    </a:solidFill>
                  </a:rPr>
                  <a:t>te</a:t>
                </a:r>
                <a:r>
                  <a:rPr lang="nl-BE" b="1" baseline="0">
                    <a:solidFill>
                      <a:schemeClr val="accent1"/>
                    </a:solidFill>
                  </a:rPr>
                  <a:t> voorkomen</a:t>
                </a:r>
                <a:endParaRPr lang="nl-BE" b="1">
                  <a:solidFill>
                    <a:schemeClr val="accent1"/>
                  </a:solidFill>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5224"/>
        <c:crosses val="autoZero"/>
        <c:crossBetween val="midCat"/>
        <c:majorUnit val="20"/>
      </c:valAx>
      <c:valAx>
        <c:axId val="291385224"/>
        <c:scaling>
          <c:orientation val="minMax"/>
          <c:max val="180"/>
          <c:min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b="1"/>
                  <a:t>ASR-E - </a:t>
                </a:r>
                <a:r>
                  <a:rPr lang="nl-BE" sz="1050" b="1">
                    <a:solidFill>
                      <a:srgbClr val="C63131"/>
                    </a:solidFill>
                  </a:rPr>
                  <a:t>vrouwen </a:t>
                </a:r>
                <a:r>
                  <a:rPr lang="nl-BE" b="1"/>
                  <a:t>(per 100.000 inw.)</a:t>
                </a:r>
                <a:br>
                  <a:rPr lang="nl-BE" b="1"/>
                </a:br>
                <a:r>
                  <a:rPr lang="nl-BE" b="1">
                    <a:solidFill>
                      <a:schemeClr val="accent1"/>
                    </a:solidFill>
                  </a:rPr>
                  <a:t>te voorkomen</a:t>
                </a:r>
              </a:p>
            </c:rich>
          </c:tx>
          <c:layout>
            <c:manualLayout>
              <c:xMode val="edge"/>
              <c:yMode val="edge"/>
              <c:x val="1.4815688524764368E-2"/>
              <c:y val="0.247196850393700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02829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46527888467383"/>
          <c:y val="2.6368110236220474E-2"/>
          <c:w val="0.81553465735811359"/>
          <c:h val="0.86611592300962392"/>
        </c:manualLayout>
      </c:layout>
      <c:scatterChart>
        <c:scatterStyle val="lineMarker"/>
        <c:varyColors val="0"/>
        <c:ser>
          <c:idx val="0"/>
          <c:order val="0"/>
          <c:tx>
            <c:strRef>
              <c:f>'EU lidstaten'!$A$5</c:f>
              <c:strCache>
                <c:ptCount val="1"/>
                <c:pt idx="0">
                  <c:v>FR</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lidstaten'!$K$5</c:f>
              <c:numCache>
                <c:formatCode>0.00</c:formatCode>
                <c:ptCount val="1"/>
                <c:pt idx="0">
                  <c:v>116.51</c:v>
                </c:pt>
              </c:numCache>
            </c:numRef>
          </c:xVal>
          <c:yVal>
            <c:numRef>
              <c:f>'EU lidstaten'!$F$5</c:f>
              <c:numCache>
                <c:formatCode>0.00</c:formatCode>
                <c:ptCount val="1"/>
                <c:pt idx="0">
                  <c:v>64.97</c:v>
                </c:pt>
              </c:numCache>
            </c:numRef>
          </c:yVal>
          <c:smooth val="0"/>
          <c:extLst>
            <c:ext xmlns:c16="http://schemas.microsoft.com/office/drawing/2014/chart" uri="{C3380CC4-5D6E-409C-BE32-E72D297353CC}">
              <c16:uniqueId val="{00000000-0C66-47CF-8116-C2D59C88A45C}"/>
            </c:ext>
          </c:extLst>
        </c:ser>
        <c:ser>
          <c:idx val="1"/>
          <c:order val="1"/>
          <c:tx>
            <c:strRef>
              <c:f>'EU lidstaten'!$A$6</c:f>
              <c:strCache>
                <c:ptCount val="1"/>
                <c:pt idx="0">
                  <c:v>VL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lidstaten'!$K$6</c:f>
              <c:numCache>
                <c:formatCode>0.00</c:formatCode>
                <c:ptCount val="1"/>
                <c:pt idx="0">
                  <c:v>119.94</c:v>
                </c:pt>
              </c:numCache>
            </c:numRef>
          </c:xVal>
          <c:yVal>
            <c:numRef>
              <c:f>'EU lidstaten'!$F$6</c:f>
              <c:numCache>
                <c:formatCode>0.00</c:formatCode>
                <c:ptCount val="1"/>
                <c:pt idx="0">
                  <c:v>76.06</c:v>
                </c:pt>
              </c:numCache>
            </c:numRef>
          </c:yVal>
          <c:smooth val="0"/>
          <c:extLst>
            <c:ext xmlns:c16="http://schemas.microsoft.com/office/drawing/2014/chart" uri="{C3380CC4-5D6E-409C-BE32-E72D297353CC}">
              <c16:uniqueId val="{00000001-0C66-47CF-8116-C2D59C88A45C}"/>
            </c:ext>
          </c:extLst>
        </c:ser>
        <c:ser>
          <c:idx val="2"/>
          <c:order val="2"/>
          <c:tx>
            <c:strRef>
              <c:f>'EU lidstaten'!$A$7</c:f>
              <c:strCache>
                <c:ptCount val="1"/>
                <c:pt idx="0">
                  <c:v>ES</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lidstaten'!$K$7</c:f>
              <c:numCache>
                <c:formatCode>0.00</c:formatCode>
                <c:ptCount val="1"/>
                <c:pt idx="0">
                  <c:v>90.84</c:v>
                </c:pt>
              </c:numCache>
            </c:numRef>
          </c:xVal>
          <c:yVal>
            <c:numRef>
              <c:f>'EU lidstaten'!$F$7</c:f>
              <c:numCache>
                <c:formatCode>0.00</c:formatCode>
                <c:ptCount val="1"/>
                <c:pt idx="0">
                  <c:v>65.31</c:v>
                </c:pt>
              </c:numCache>
            </c:numRef>
          </c:yVal>
          <c:smooth val="0"/>
          <c:extLst>
            <c:ext xmlns:c16="http://schemas.microsoft.com/office/drawing/2014/chart" uri="{C3380CC4-5D6E-409C-BE32-E72D297353CC}">
              <c16:uniqueId val="{00000002-0C66-47CF-8116-C2D59C88A45C}"/>
            </c:ext>
          </c:extLst>
        </c:ser>
        <c:ser>
          <c:idx val="3"/>
          <c:order val="3"/>
          <c:tx>
            <c:strRef>
              <c:f>'EU lidstaten'!$A$9</c:f>
              <c:strCache>
                <c:ptCount val="1"/>
                <c:pt idx="0">
                  <c:v>IT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0000"/>
                        <a:lumOff val="10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lidstaten'!$K$9</c:f>
              <c:numCache>
                <c:formatCode>0.00</c:formatCode>
                <c:ptCount val="1"/>
                <c:pt idx="0">
                  <c:v>101.96</c:v>
                </c:pt>
              </c:numCache>
            </c:numRef>
          </c:xVal>
          <c:yVal>
            <c:numRef>
              <c:f>'EU lidstaten'!$F$9</c:f>
              <c:numCache>
                <c:formatCode>0.00</c:formatCode>
                <c:ptCount val="1"/>
                <c:pt idx="0">
                  <c:v>75.040000000000006</c:v>
                </c:pt>
              </c:numCache>
            </c:numRef>
          </c:yVal>
          <c:smooth val="0"/>
          <c:extLst>
            <c:ext xmlns:c16="http://schemas.microsoft.com/office/drawing/2014/chart" uri="{C3380CC4-5D6E-409C-BE32-E72D297353CC}">
              <c16:uniqueId val="{00000003-0C66-47CF-8116-C2D59C88A45C}"/>
            </c:ext>
          </c:extLst>
        </c:ser>
        <c:ser>
          <c:idx val="4"/>
          <c:order val="4"/>
          <c:tx>
            <c:strRef>
              <c:f>'EU lidstaten'!$A$10</c:f>
              <c:strCache>
                <c:ptCount val="1"/>
                <c:pt idx="0">
                  <c:v>CY</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lidstaten'!$K$10</c:f>
              <c:numCache>
                <c:formatCode>0.00</c:formatCode>
                <c:ptCount val="1"/>
                <c:pt idx="0">
                  <c:v>97.5</c:v>
                </c:pt>
              </c:numCache>
            </c:numRef>
          </c:xVal>
          <c:yVal>
            <c:numRef>
              <c:f>'EU lidstaten'!$F$10</c:f>
              <c:numCache>
                <c:formatCode>0.00</c:formatCode>
                <c:ptCount val="1"/>
                <c:pt idx="0">
                  <c:v>71.48</c:v>
                </c:pt>
              </c:numCache>
            </c:numRef>
          </c:yVal>
          <c:smooth val="0"/>
          <c:extLst>
            <c:ext xmlns:c16="http://schemas.microsoft.com/office/drawing/2014/chart" uri="{C3380CC4-5D6E-409C-BE32-E72D297353CC}">
              <c16:uniqueId val="{00000004-0C66-47CF-8116-C2D59C88A45C}"/>
            </c:ext>
          </c:extLst>
        </c:ser>
        <c:ser>
          <c:idx val="5"/>
          <c:order val="5"/>
          <c:tx>
            <c:strRef>
              <c:f>'EU lidstaten'!$A$11</c:f>
              <c:strCache>
                <c:ptCount val="1"/>
                <c:pt idx="0">
                  <c:v>LU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lidstaten'!$K$11</c:f>
              <c:numCache>
                <c:formatCode>0.00</c:formatCode>
                <c:ptCount val="1"/>
                <c:pt idx="0">
                  <c:v>145.22999999999999</c:v>
                </c:pt>
              </c:numCache>
            </c:numRef>
          </c:xVal>
          <c:yVal>
            <c:numRef>
              <c:f>'EU lidstaten'!$F$11</c:f>
              <c:numCache>
                <c:formatCode>0.00</c:formatCode>
                <c:ptCount val="1"/>
                <c:pt idx="0">
                  <c:v>79.73</c:v>
                </c:pt>
              </c:numCache>
            </c:numRef>
          </c:yVal>
          <c:smooth val="0"/>
          <c:extLst>
            <c:ext xmlns:c16="http://schemas.microsoft.com/office/drawing/2014/chart" uri="{C3380CC4-5D6E-409C-BE32-E72D297353CC}">
              <c16:uniqueId val="{00000005-0C66-47CF-8116-C2D59C88A45C}"/>
            </c:ext>
          </c:extLst>
        </c:ser>
        <c:ser>
          <c:idx val="6"/>
          <c:order val="6"/>
          <c:tx>
            <c:strRef>
              <c:f>'EU lidstaten'!$A$12</c:f>
              <c:strCache>
                <c:ptCount val="1"/>
                <c:pt idx="0">
                  <c:v>BE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lidstaten'!$K$12</c:f>
              <c:numCache>
                <c:formatCode>0.00</c:formatCode>
                <c:ptCount val="1"/>
                <c:pt idx="0">
                  <c:v>157.16999999999999</c:v>
                </c:pt>
              </c:numCache>
            </c:numRef>
          </c:xVal>
          <c:yVal>
            <c:numRef>
              <c:f>'EU lidstaten'!$F$12</c:f>
              <c:numCache>
                <c:formatCode>0.00</c:formatCode>
                <c:ptCount val="1"/>
                <c:pt idx="0">
                  <c:v>82.65</c:v>
                </c:pt>
              </c:numCache>
            </c:numRef>
          </c:yVal>
          <c:smooth val="0"/>
          <c:extLst>
            <c:ext xmlns:c16="http://schemas.microsoft.com/office/drawing/2014/chart" uri="{C3380CC4-5D6E-409C-BE32-E72D297353CC}">
              <c16:uniqueId val="{00000006-0C66-47CF-8116-C2D59C88A45C}"/>
            </c:ext>
          </c:extLst>
        </c:ser>
        <c:ser>
          <c:idx val="7"/>
          <c:order val="7"/>
          <c:tx>
            <c:strRef>
              <c:f>'EU lidstaten'!$A$13</c:f>
              <c:strCache>
                <c:ptCount val="1"/>
                <c:pt idx="0">
                  <c:v>SE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lidstaten'!$K$13</c:f>
              <c:numCache>
                <c:formatCode>0.00</c:formatCode>
                <c:ptCount val="1"/>
                <c:pt idx="0">
                  <c:v>135.69</c:v>
                </c:pt>
              </c:numCache>
            </c:numRef>
          </c:xVal>
          <c:yVal>
            <c:numRef>
              <c:f>'EU lidstaten'!$F$13</c:f>
              <c:numCache>
                <c:formatCode>0.00</c:formatCode>
                <c:ptCount val="1"/>
                <c:pt idx="0">
                  <c:v>79.23</c:v>
                </c:pt>
              </c:numCache>
            </c:numRef>
          </c:yVal>
          <c:smooth val="0"/>
          <c:extLst>
            <c:ext xmlns:c16="http://schemas.microsoft.com/office/drawing/2014/chart" uri="{C3380CC4-5D6E-409C-BE32-E72D297353CC}">
              <c16:uniqueId val="{00000007-0C66-47CF-8116-C2D59C88A45C}"/>
            </c:ext>
          </c:extLst>
        </c:ser>
        <c:ser>
          <c:idx val="8"/>
          <c:order val="8"/>
          <c:tx>
            <c:strRef>
              <c:f>'EU lidstaten'!$A$8</c:f>
              <c:strCache>
                <c:ptCount val="1"/>
                <c:pt idx="0">
                  <c:v>NL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lidstaten'!$K$8</c:f>
              <c:numCache>
                <c:formatCode>0.00</c:formatCode>
                <c:ptCount val="1"/>
                <c:pt idx="0">
                  <c:v>154.31</c:v>
                </c:pt>
              </c:numCache>
            </c:numRef>
          </c:xVal>
          <c:yVal>
            <c:numRef>
              <c:f>'EU lidstaten'!$F$8</c:f>
              <c:numCache>
                <c:formatCode>0.00</c:formatCode>
                <c:ptCount val="1"/>
                <c:pt idx="0">
                  <c:v>82.58</c:v>
                </c:pt>
              </c:numCache>
            </c:numRef>
          </c:yVal>
          <c:smooth val="0"/>
          <c:extLst>
            <c:ext xmlns:c16="http://schemas.microsoft.com/office/drawing/2014/chart" uri="{C3380CC4-5D6E-409C-BE32-E72D297353CC}">
              <c16:uniqueId val="{00000008-0C66-47CF-8116-C2D59C88A45C}"/>
            </c:ext>
          </c:extLst>
        </c:ser>
        <c:ser>
          <c:idx val="9"/>
          <c:order val="9"/>
          <c:tx>
            <c:strRef>
              <c:f>'EU lidstaten'!$A$14</c:f>
              <c:strCache>
                <c:ptCount val="1"/>
                <c:pt idx="0">
                  <c:v>DK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lidstaten'!$K$14</c:f>
              <c:numCache>
                <c:formatCode>0.00</c:formatCode>
                <c:ptCount val="1"/>
                <c:pt idx="0">
                  <c:v>168.94</c:v>
                </c:pt>
              </c:numCache>
            </c:numRef>
          </c:xVal>
          <c:yVal>
            <c:numRef>
              <c:f>'EU lidstaten'!$F$14</c:f>
              <c:numCache>
                <c:formatCode>0.00</c:formatCode>
                <c:ptCount val="1"/>
                <c:pt idx="0">
                  <c:v>86</c:v>
                </c:pt>
              </c:numCache>
            </c:numRef>
          </c:yVal>
          <c:smooth val="0"/>
          <c:extLst>
            <c:ext xmlns:c16="http://schemas.microsoft.com/office/drawing/2014/chart" uri="{C3380CC4-5D6E-409C-BE32-E72D297353CC}">
              <c16:uniqueId val="{00000009-0C66-47CF-8116-C2D59C88A45C}"/>
            </c:ext>
          </c:extLst>
        </c:ser>
        <c:ser>
          <c:idx val="10"/>
          <c:order val="10"/>
          <c:tx>
            <c:strRef>
              <c:f>'EU lidstaten'!$A$15</c:f>
              <c:strCache>
                <c:ptCount val="1"/>
                <c:pt idx="0">
                  <c:v>AT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lidstaten'!$K$15</c:f>
              <c:numCache>
                <c:formatCode>0.00</c:formatCode>
                <c:ptCount val="1"/>
                <c:pt idx="0">
                  <c:v>144.19999999999999</c:v>
                </c:pt>
              </c:numCache>
            </c:numRef>
          </c:xVal>
          <c:yVal>
            <c:numRef>
              <c:f>'EU lidstaten'!$F$15</c:f>
              <c:numCache>
                <c:formatCode>0.00</c:formatCode>
                <c:ptCount val="1"/>
                <c:pt idx="0">
                  <c:v>83.77</c:v>
                </c:pt>
              </c:numCache>
            </c:numRef>
          </c:yVal>
          <c:smooth val="0"/>
          <c:extLst>
            <c:ext xmlns:c16="http://schemas.microsoft.com/office/drawing/2014/chart" uri="{C3380CC4-5D6E-409C-BE32-E72D297353CC}">
              <c16:uniqueId val="{0000000A-0C66-47CF-8116-C2D59C88A45C}"/>
            </c:ext>
          </c:extLst>
        </c:ser>
        <c:ser>
          <c:idx val="11"/>
          <c:order val="11"/>
          <c:tx>
            <c:strRef>
              <c:f>'EU lidstaten'!$A$16</c:f>
              <c:strCache>
                <c:ptCount val="1"/>
                <c:pt idx="0">
                  <c:v>IE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lidstaten'!$K$16</c:f>
              <c:numCache>
                <c:formatCode>0.00</c:formatCode>
                <c:ptCount val="1"/>
                <c:pt idx="0">
                  <c:v>146.35</c:v>
                </c:pt>
              </c:numCache>
            </c:numRef>
          </c:xVal>
          <c:yVal>
            <c:numRef>
              <c:f>'EU lidstaten'!$F$16</c:f>
              <c:numCache>
                <c:formatCode>0.00</c:formatCode>
                <c:ptCount val="1"/>
                <c:pt idx="0">
                  <c:v>90.91</c:v>
                </c:pt>
              </c:numCache>
            </c:numRef>
          </c:yVal>
          <c:smooth val="0"/>
          <c:extLst>
            <c:ext xmlns:c16="http://schemas.microsoft.com/office/drawing/2014/chart" uri="{C3380CC4-5D6E-409C-BE32-E72D297353CC}">
              <c16:uniqueId val="{0000000B-0C66-47CF-8116-C2D59C88A45C}"/>
            </c:ext>
          </c:extLst>
        </c:ser>
        <c:ser>
          <c:idx val="12"/>
          <c:order val="12"/>
          <c:tx>
            <c:strRef>
              <c:f>'EU lidstaten'!$A$17</c:f>
              <c:strCache>
                <c:ptCount val="1"/>
                <c:pt idx="0">
                  <c:v>PT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lidstaten'!$K$17</c:f>
              <c:numCache>
                <c:formatCode>0.00</c:formatCode>
                <c:ptCount val="1"/>
                <c:pt idx="0">
                  <c:v>105.49</c:v>
                </c:pt>
              </c:numCache>
            </c:numRef>
          </c:xVal>
          <c:yVal>
            <c:numRef>
              <c:f>'EU lidstaten'!$F$17</c:f>
              <c:numCache>
                <c:formatCode>0.00</c:formatCode>
                <c:ptCount val="1"/>
                <c:pt idx="0">
                  <c:v>83.06</c:v>
                </c:pt>
              </c:numCache>
            </c:numRef>
          </c:yVal>
          <c:smooth val="0"/>
          <c:extLst>
            <c:ext xmlns:c16="http://schemas.microsoft.com/office/drawing/2014/chart" uri="{C3380CC4-5D6E-409C-BE32-E72D297353CC}">
              <c16:uniqueId val="{0000000C-0C66-47CF-8116-C2D59C88A45C}"/>
            </c:ext>
          </c:extLst>
        </c:ser>
        <c:ser>
          <c:idx val="13"/>
          <c:order val="13"/>
          <c:tx>
            <c:strRef>
              <c:f>'EU lidstaten'!$A$18</c:f>
              <c:strCache>
                <c:ptCount val="1"/>
                <c:pt idx="0">
                  <c:v>FI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lidstaten'!$K$18</c:f>
              <c:numCache>
                <c:formatCode>0.00</c:formatCode>
                <c:ptCount val="1"/>
                <c:pt idx="0">
                  <c:v>132.02000000000001</c:v>
                </c:pt>
              </c:numCache>
            </c:numRef>
          </c:xVal>
          <c:yVal>
            <c:numRef>
              <c:f>'EU lidstaten'!$F$18</c:f>
              <c:numCache>
                <c:formatCode>0.00</c:formatCode>
                <c:ptCount val="1"/>
                <c:pt idx="0">
                  <c:v>77.319999999999993</c:v>
                </c:pt>
              </c:numCache>
            </c:numRef>
          </c:yVal>
          <c:smooth val="0"/>
          <c:extLst>
            <c:ext xmlns:c16="http://schemas.microsoft.com/office/drawing/2014/chart" uri="{C3380CC4-5D6E-409C-BE32-E72D297353CC}">
              <c16:uniqueId val="{0000000D-0C66-47CF-8116-C2D59C88A45C}"/>
            </c:ext>
          </c:extLst>
        </c:ser>
        <c:ser>
          <c:idx val="14"/>
          <c:order val="14"/>
          <c:tx>
            <c:strRef>
              <c:f>'EU lidstaten'!$A$19</c:f>
              <c:strCache>
                <c:ptCount val="1"/>
                <c:pt idx="0">
                  <c:v>DE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0000"/>
                        <a:lumOff val="10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lidstaten'!$K$19</c:f>
              <c:numCache>
                <c:formatCode>0.00</c:formatCode>
                <c:ptCount val="1"/>
                <c:pt idx="0">
                  <c:v>145.88999999999999</c:v>
                </c:pt>
              </c:numCache>
            </c:numRef>
          </c:xVal>
          <c:yVal>
            <c:numRef>
              <c:f>'EU lidstaten'!$F$19</c:f>
              <c:numCache>
                <c:formatCode>0.00</c:formatCode>
                <c:ptCount val="1"/>
                <c:pt idx="0">
                  <c:v>90.01</c:v>
                </c:pt>
              </c:numCache>
            </c:numRef>
          </c:yVal>
          <c:smooth val="0"/>
          <c:extLst>
            <c:ext xmlns:c16="http://schemas.microsoft.com/office/drawing/2014/chart" uri="{C3380CC4-5D6E-409C-BE32-E72D297353CC}">
              <c16:uniqueId val="{0000000E-0C66-47CF-8116-C2D59C88A45C}"/>
            </c:ext>
          </c:extLst>
        </c:ser>
        <c:ser>
          <c:idx val="15"/>
          <c:order val="15"/>
          <c:tx>
            <c:strRef>
              <c:f>'EU lidstaten'!$A$20</c:f>
              <c:strCache>
                <c:ptCount val="1"/>
                <c:pt idx="0">
                  <c:v>UK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lidstaten'!$K$20</c:f>
              <c:numCache>
                <c:formatCode>0.00</c:formatCode>
                <c:ptCount val="1"/>
                <c:pt idx="0">
                  <c:v>159.34</c:v>
                </c:pt>
              </c:numCache>
            </c:numRef>
          </c:xVal>
          <c:yVal>
            <c:numRef>
              <c:f>'EU lidstaten'!$F$20</c:f>
              <c:numCache>
                <c:formatCode>0.00</c:formatCode>
                <c:ptCount val="1"/>
                <c:pt idx="0">
                  <c:v>95.25</c:v>
                </c:pt>
              </c:numCache>
            </c:numRef>
          </c:yVal>
          <c:smooth val="0"/>
          <c:extLst>
            <c:ext xmlns:c16="http://schemas.microsoft.com/office/drawing/2014/chart" uri="{C3380CC4-5D6E-409C-BE32-E72D297353CC}">
              <c16:uniqueId val="{0000000F-0C66-47CF-8116-C2D59C88A45C}"/>
            </c:ext>
          </c:extLst>
        </c:ser>
        <c:ser>
          <c:idx val="16"/>
          <c:order val="16"/>
          <c:tx>
            <c:strRef>
              <c:f>'EU lidstaten'!$A$21</c:f>
              <c:strCache>
                <c:ptCount val="1"/>
                <c:pt idx="0">
                  <c:v>MT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lidstaten'!$K$21</c:f>
              <c:numCache>
                <c:formatCode>0.00</c:formatCode>
                <c:ptCount val="1"/>
                <c:pt idx="0">
                  <c:v>107.39</c:v>
                </c:pt>
              </c:numCache>
            </c:numRef>
          </c:xVal>
          <c:yVal>
            <c:numRef>
              <c:f>'EU lidstaten'!$F$21</c:f>
              <c:numCache>
                <c:formatCode>0.00</c:formatCode>
                <c:ptCount val="1"/>
                <c:pt idx="0">
                  <c:v>97.02</c:v>
                </c:pt>
              </c:numCache>
            </c:numRef>
          </c:yVal>
          <c:smooth val="0"/>
          <c:extLst>
            <c:ext xmlns:c16="http://schemas.microsoft.com/office/drawing/2014/chart" uri="{C3380CC4-5D6E-409C-BE32-E72D297353CC}">
              <c16:uniqueId val="{00000010-0C66-47CF-8116-C2D59C88A45C}"/>
            </c:ext>
          </c:extLst>
        </c:ser>
        <c:ser>
          <c:idx val="17"/>
          <c:order val="17"/>
          <c:tx>
            <c:strRef>
              <c:f>'EU lidstaten'!$A$22</c:f>
              <c:strCache>
                <c:ptCount val="1"/>
                <c:pt idx="0">
                  <c:v>GR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lidstaten'!$K$22</c:f>
              <c:numCache>
                <c:formatCode>0.00</c:formatCode>
                <c:ptCount val="1"/>
                <c:pt idx="0">
                  <c:v>97.24</c:v>
                </c:pt>
              </c:numCache>
            </c:numRef>
          </c:xVal>
          <c:yVal>
            <c:numRef>
              <c:f>'EU lidstaten'!$F$22</c:f>
              <c:numCache>
                <c:formatCode>0.00</c:formatCode>
                <c:ptCount val="1"/>
                <c:pt idx="0">
                  <c:v>86.84</c:v>
                </c:pt>
              </c:numCache>
            </c:numRef>
          </c:yVal>
          <c:smooth val="0"/>
          <c:extLst>
            <c:ext xmlns:c16="http://schemas.microsoft.com/office/drawing/2014/chart" uri="{C3380CC4-5D6E-409C-BE32-E72D297353CC}">
              <c16:uniqueId val="{00000011-0C66-47CF-8116-C2D59C88A45C}"/>
            </c:ext>
          </c:extLst>
        </c:ser>
        <c:ser>
          <c:idx val="18"/>
          <c:order val="18"/>
          <c:tx>
            <c:strRef>
              <c:f>'EU lidstaten'!$A$23</c:f>
              <c:strCache>
                <c:ptCount val="1"/>
                <c:pt idx="0">
                  <c:v>SI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lidstaten'!$K$23</c:f>
              <c:numCache>
                <c:formatCode>0.00</c:formatCode>
                <c:ptCount val="1"/>
                <c:pt idx="0">
                  <c:v>157.01</c:v>
                </c:pt>
              </c:numCache>
            </c:numRef>
          </c:xVal>
          <c:yVal>
            <c:numRef>
              <c:f>'EU lidstaten'!$F$23</c:f>
              <c:numCache>
                <c:formatCode>0.00</c:formatCode>
                <c:ptCount val="1"/>
                <c:pt idx="0">
                  <c:v>91.24</c:v>
                </c:pt>
              </c:numCache>
            </c:numRef>
          </c:yVal>
          <c:smooth val="0"/>
          <c:extLst>
            <c:ext xmlns:c16="http://schemas.microsoft.com/office/drawing/2014/chart" uri="{C3380CC4-5D6E-409C-BE32-E72D297353CC}">
              <c16:uniqueId val="{00000012-0C66-47CF-8116-C2D59C88A45C}"/>
            </c:ext>
          </c:extLst>
        </c:ser>
        <c:ser>
          <c:idx val="19"/>
          <c:order val="19"/>
          <c:tx>
            <c:strRef>
              <c:f>'EU lidstaten'!$A$24</c:f>
              <c:strCache>
                <c:ptCount val="1"/>
                <c:pt idx="0">
                  <c:v>EU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lidstaten'!$K$24</c:f>
              <c:numCache>
                <c:formatCode>0.00</c:formatCode>
                <c:ptCount val="1"/>
                <c:pt idx="0">
                  <c:v>142.12</c:v>
                </c:pt>
              </c:numCache>
            </c:numRef>
          </c:xVal>
          <c:yVal>
            <c:numRef>
              <c:f>'EU lidstaten'!$F$24</c:f>
              <c:numCache>
                <c:formatCode>0.00</c:formatCode>
                <c:ptCount val="1"/>
                <c:pt idx="0">
                  <c:v>98.75</c:v>
                </c:pt>
              </c:numCache>
            </c:numRef>
          </c:yVal>
          <c:smooth val="0"/>
          <c:extLst>
            <c:ext xmlns:c16="http://schemas.microsoft.com/office/drawing/2014/chart" uri="{C3380CC4-5D6E-409C-BE32-E72D297353CC}">
              <c16:uniqueId val="{00000013-0C66-47CF-8116-C2D59C88A45C}"/>
            </c:ext>
          </c:extLst>
        </c:ser>
        <c:ser>
          <c:idx val="20"/>
          <c:order val="20"/>
          <c:tx>
            <c:strRef>
              <c:f>'EU lidstaten'!$A$25</c:f>
              <c:strCache>
                <c:ptCount val="1"/>
                <c:pt idx="0">
                  <c:v>PL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lidstaten'!$K$25</c:f>
              <c:numCache>
                <c:formatCode>0.00</c:formatCode>
                <c:ptCount val="1"/>
                <c:pt idx="0">
                  <c:v>166.96</c:v>
                </c:pt>
              </c:numCache>
            </c:numRef>
          </c:xVal>
          <c:yVal>
            <c:numRef>
              <c:f>'EU lidstaten'!$F$25</c:f>
              <c:numCache>
                <c:formatCode>0.00</c:formatCode>
                <c:ptCount val="1"/>
                <c:pt idx="0">
                  <c:v>123.61</c:v>
                </c:pt>
              </c:numCache>
            </c:numRef>
          </c:yVal>
          <c:smooth val="0"/>
          <c:extLst>
            <c:ext xmlns:c16="http://schemas.microsoft.com/office/drawing/2014/chart" uri="{C3380CC4-5D6E-409C-BE32-E72D297353CC}">
              <c16:uniqueId val="{00000014-0C66-47CF-8116-C2D59C88A45C}"/>
            </c:ext>
          </c:extLst>
        </c:ser>
        <c:ser>
          <c:idx val="21"/>
          <c:order val="21"/>
          <c:tx>
            <c:strRef>
              <c:f>'EU lidstaten'!$A$26</c:f>
              <c:strCache>
                <c:ptCount val="1"/>
                <c:pt idx="0">
                  <c:v>CZ</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lidstaten'!$K$26</c:f>
              <c:numCache>
                <c:formatCode>0.00</c:formatCode>
                <c:ptCount val="1"/>
                <c:pt idx="0">
                  <c:v>173.68</c:v>
                </c:pt>
              </c:numCache>
            </c:numRef>
          </c:xVal>
          <c:yVal>
            <c:numRef>
              <c:f>'EU lidstaten'!$F$26</c:f>
              <c:numCache>
                <c:formatCode>0.00</c:formatCode>
                <c:ptCount val="1"/>
                <c:pt idx="0">
                  <c:v>126.22</c:v>
                </c:pt>
              </c:numCache>
            </c:numRef>
          </c:yVal>
          <c:smooth val="0"/>
          <c:extLst>
            <c:ext xmlns:c16="http://schemas.microsoft.com/office/drawing/2014/chart" uri="{C3380CC4-5D6E-409C-BE32-E72D297353CC}">
              <c16:uniqueId val="{00000015-0C66-47CF-8116-C2D59C88A45C}"/>
            </c:ext>
          </c:extLst>
        </c:ser>
        <c:ser>
          <c:idx val="22"/>
          <c:order val="22"/>
          <c:tx>
            <c:strRef>
              <c:f>'EU lidstaten'!$A$27</c:f>
              <c:strCache>
                <c:ptCount val="1"/>
                <c:pt idx="0">
                  <c:v>HR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lidstaten'!$K$27</c:f>
              <c:numCache>
                <c:formatCode>0.00</c:formatCode>
                <c:ptCount val="1"/>
                <c:pt idx="0">
                  <c:v>195.17</c:v>
                </c:pt>
              </c:numCache>
            </c:numRef>
          </c:xVal>
          <c:yVal>
            <c:numRef>
              <c:f>'EU lidstaten'!$F$27</c:f>
              <c:numCache>
                <c:formatCode>0.00</c:formatCode>
                <c:ptCount val="1"/>
                <c:pt idx="0">
                  <c:v>150.56</c:v>
                </c:pt>
              </c:numCache>
            </c:numRef>
          </c:yVal>
          <c:smooth val="0"/>
          <c:extLst>
            <c:ext xmlns:c16="http://schemas.microsoft.com/office/drawing/2014/chart" uri="{C3380CC4-5D6E-409C-BE32-E72D297353CC}">
              <c16:uniqueId val="{00000016-0C66-47CF-8116-C2D59C88A45C}"/>
            </c:ext>
          </c:extLst>
        </c:ser>
        <c:ser>
          <c:idx val="23"/>
          <c:order val="23"/>
          <c:tx>
            <c:strRef>
              <c:f>'EU lidstaten'!$A$28</c:f>
              <c:strCache>
                <c:ptCount val="1"/>
                <c:pt idx="0">
                  <c:v>EE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lidstaten'!$K$28</c:f>
              <c:numCache>
                <c:formatCode>0.00</c:formatCode>
                <c:ptCount val="1"/>
                <c:pt idx="0">
                  <c:v>163.02000000000001</c:v>
                </c:pt>
              </c:numCache>
            </c:numRef>
          </c:xVal>
          <c:yVal>
            <c:numRef>
              <c:f>'EU lidstaten'!$F$28</c:f>
              <c:numCache>
                <c:formatCode>0.00</c:formatCode>
                <c:ptCount val="1"/>
                <c:pt idx="0">
                  <c:v>151.22</c:v>
                </c:pt>
              </c:numCache>
            </c:numRef>
          </c:yVal>
          <c:smooth val="0"/>
          <c:extLst>
            <c:ext xmlns:c16="http://schemas.microsoft.com/office/drawing/2014/chart" uri="{C3380CC4-5D6E-409C-BE32-E72D297353CC}">
              <c16:uniqueId val="{00000017-0C66-47CF-8116-C2D59C88A45C}"/>
            </c:ext>
          </c:extLst>
        </c:ser>
        <c:ser>
          <c:idx val="24"/>
          <c:order val="24"/>
          <c:tx>
            <c:strRef>
              <c:f>'EU lidstaten'!$A$29</c:f>
              <c:strCache>
                <c:ptCount val="1"/>
                <c:pt idx="0">
                  <c:v>SK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lidstaten'!$K$29</c:f>
              <c:numCache>
                <c:formatCode>0.00</c:formatCode>
                <c:ptCount val="1"/>
                <c:pt idx="0">
                  <c:v>213.4</c:v>
                </c:pt>
              </c:numCache>
            </c:numRef>
          </c:xVal>
          <c:yVal>
            <c:numRef>
              <c:f>'EU lidstaten'!$F$29</c:f>
              <c:numCache>
                <c:formatCode>0.00</c:formatCode>
                <c:ptCount val="1"/>
                <c:pt idx="0">
                  <c:v>176.06</c:v>
                </c:pt>
              </c:numCache>
            </c:numRef>
          </c:yVal>
          <c:smooth val="0"/>
          <c:extLst>
            <c:ext xmlns:c16="http://schemas.microsoft.com/office/drawing/2014/chart" uri="{C3380CC4-5D6E-409C-BE32-E72D297353CC}">
              <c16:uniqueId val="{00000018-0C66-47CF-8116-C2D59C88A45C}"/>
            </c:ext>
          </c:extLst>
        </c:ser>
        <c:ser>
          <c:idx val="25"/>
          <c:order val="25"/>
          <c:tx>
            <c:strRef>
              <c:f>'EU lidstaten'!$A$30</c:f>
              <c:strCache>
                <c:ptCount val="1"/>
                <c:pt idx="0">
                  <c:v>HU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lidstaten'!$K$30</c:f>
              <c:numCache>
                <c:formatCode>0.00</c:formatCode>
                <c:ptCount val="1"/>
                <c:pt idx="0">
                  <c:v>266.93</c:v>
                </c:pt>
              </c:numCache>
            </c:numRef>
          </c:xVal>
          <c:yVal>
            <c:numRef>
              <c:f>'EU lidstaten'!$F$30</c:f>
              <c:numCache>
                <c:formatCode>0.00</c:formatCode>
                <c:ptCount val="1"/>
                <c:pt idx="0">
                  <c:v>194.02</c:v>
                </c:pt>
              </c:numCache>
            </c:numRef>
          </c:yVal>
          <c:smooth val="0"/>
          <c:extLst>
            <c:ext xmlns:c16="http://schemas.microsoft.com/office/drawing/2014/chart" uri="{C3380CC4-5D6E-409C-BE32-E72D297353CC}">
              <c16:uniqueId val="{00000019-0C66-47CF-8116-C2D59C88A45C}"/>
            </c:ext>
          </c:extLst>
        </c:ser>
        <c:ser>
          <c:idx val="26"/>
          <c:order val="26"/>
          <c:tx>
            <c:strRef>
              <c:f>'EU lidstaten'!$A$31</c:f>
              <c:strCache>
                <c:ptCount val="1"/>
                <c:pt idx="0">
                  <c:v>BG</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lidstaten'!$K$31</c:f>
              <c:numCache>
                <c:formatCode>0.00</c:formatCode>
                <c:ptCount val="1"/>
                <c:pt idx="0">
                  <c:v>153.80000000000001</c:v>
                </c:pt>
              </c:numCache>
            </c:numRef>
          </c:xVal>
          <c:yVal>
            <c:numRef>
              <c:f>'EU lidstaten'!$F$31</c:f>
              <c:numCache>
                <c:formatCode>0.00</c:formatCode>
                <c:ptCount val="1"/>
                <c:pt idx="0">
                  <c:v>200.63</c:v>
                </c:pt>
              </c:numCache>
            </c:numRef>
          </c:yVal>
          <c:smooth val="0"/>
          <c:extLst>
            <c:ext xmlns:c16="http://schemas.microsoft.com/office/drawing/2014/chart" uri="{C3380CC4-5D6E-409C-BE32-E72D297353CC}">
              <c16:uniqueId val="{0000001A-0C66-47CF-8116-C2D59C88A45C}"/>
            </c:ext>
          </c:extLst>
        </c:ser>
        <c:ser>
          <c:idx val="27"/>
          <c:order val="27"/>
          <c:tx>
            <c:strRef>
              <c:f>'EU lidstaten'!$A$32</c:f>
              <c:strCache>
                <c:ptCount val="1"/>
                <c:pt idx="0">
                  <c:v>RO</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lidstaten'!$K$32</c:f>
              <c:numCache>
                <c:formatCode>0.00</c:formatCode>
                <c:ptCount val="1"/>
                <c:pt idx="0">
                  <c:v>215.16</c:v>
                </c:pt>
              </c:numCache>
            </c:numRef>
          </c:xVal>
          <c:yVal>
            <c:numRef>
              <c:f>'EU lidstaten'!$F$32</c:f>
              <c:numCache>
                <c:formatCode>0.00</c:formatCode>
                <c:ptCount val="1"/>
                <c:pt idx="0">
                  <c:v>239.27</c:v>
                </c:pt>
              </c:numCache>
            </c:numRef>
          </c:yVal>
          <c:smooth val="0"/>
          <c:extLst>
            <c:ext xmlns:c16="http://schemas.microsoft.com/office/drawing/2014/chart" uri="{C3380CC4-5D6E-409C-BE32-E72D297353CC}">
              <c16:uniqueId val="{0000001B-0C66-47CF-8116-C2D59C88A45C}"/>
            </c:ext>
          </c:extLst>
        </c:ser>
        <c:ser>
          <c:idx val="28"/>
          <c:order val="28"/>
          <c:tx>
            <c:strRef>
              <c:f>'EU lidstaten'!$A$33</c:f>
              <c:strCache>
                <c:ptCount val="1"/>
                <c:pt idx="0">
                  <c:v>LT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lidstaten'!$K$33</c:f>
              <c:numCache>
                <c:formatCode>0.00</c:formatCode>
                <c:ptCount val="1"/>
                <c:pt idx="0">
                  <c:v>228.98</c:v>
                </c:pt>
              </c:numCache>
            </c:numRef>
          </c:xVal>
          <c:yVal>
            <c:numRef>
              <c:f>'EU lidstaten'!$F$33</c:f>
              <c:numCache>
                <c:formatCode>0.00</c:formatCode>
                <c:ptCount val="1"/>
                <c:pt idx="0">
                  <c:v>202.99</c:v>
                </c:pt>
              </c:numCache>
            </c:numRef>
          </c:yVal>
          <c:smooth val="0"/>
          <c:extLst>
            <c:ext xmlns:c16="http://schemas.microsoft.com/office/drawing/2014/chart" uri="{C3380CC4-5D6E-409C-BE32-E72D297353CC}">
              <c16:uniqueId val="{0000001C-0C66-47CF-8116-C2D59C88A45C}"/>
            </c:ext>
          </c:extLst>
        </c:ser>
        <c:ser>
          <c:idx val="29"/>
          <c:order val="29"/>
          <c:tx>
            <c:strRef>
              <c:f>'EU lidstaten'!$A$34</c:f>
              <c:strCache>
                <c:ptCount val="1"/>
                <c:pt idx="0">
                  <c:v>LV</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lidstaten'!$K$34</c:f>
              <c:numCache>
                <c:formatCode>0.00</c:formatCode>
                <c:ptCount val="1"/>
                <c:pt idx="0">
                  <c:v>228.56</c:v>
                </c:pt>
              </c:numCache>
            </c:numRef>
          </c:xVal>
          <c:yVal>
            <c:numRef>
              <c:f>'EU lidstaten'!$F$34</c:f>
              <c:numCache>
                <c:formatCode>0.00</c:formatCode>
                <c:ptCount val="1"/>
                <c:pt idx="0">
                  <c:v>224.76</c:v>
                </c:pt>
              </c:numCache>
            </c:numRef>
          </c:yVal>
          <c:smooth val="0"/>
          <c:extLst>
            <c:ext xmlns:c16="http://schemas.microsoft.com/office/drawing/2014/chart" uri="{C3380CC4-5D6E-409C-BE32-E72D297353CC}">
              <c16:uniqueId val="{0000001D-0C66-47CF-8116-C2D59C88A45C}"/>
            </c:ext>
          </c:extLst>
        </c:ser>
        <c:ser>
          <c:idx val="30"/>
          <c:order val="30"/>
          <c:tx>
            <c:v>referentielijn</c:v>
          </c:tx>
          <c:spPr>
            <a:ln w="25400" cap="rnd">
              <a:solidFill>
                <a:schemeClr val="accent2">
                  <a:lumMod val="75000"/>
                </a:schemeClr>
              </a:solidFill>
              <a:round/>
            </a:ln>
            <a:effectLst/>
          </c:spPr>
          <c:marker>
            <c:symbol val="none"/>
          </c:marker>
          <c:xVal>
            <c:numRef>
              <c:f>'EU lidstaten'!$C$115:$E$115</c:f>
              <c:numCache>
                <c:formatCode>0.00</c:formatCode>
                <c:ptCount val="3"/>
                <c:pt idx="0" formatCode="General">
                  <c:v>0</c:v>
                </c:pt>
                <c:pt idx="1">
                  <c:v>142.12</c:v>
                </c:pt>
                <c:pt idx="2" formatCode="General">
                  <c:v>426.36</c:v>
                </c:pt>
              </c:numCache>
            </c:numRef>
          </c:xVal>
          <c:yVal>
            <c:numRef>
              <c:f>'EU lidstaten'!$C$88:$E$88</c:f>
              <c:numCache>
                <c:formatCode>0.00</c:formatCode>
                <c:ptCount val="3"/>
                <c:pt idx="0" formatCode="General">
                  <c:v>0</c:v>
                </c:pt>
                <c:pt idx="1">
                  <c:v>98.75</c:v>
                </c:pt>
                <c:pt idx="2" formatCode="General">
                  <c:v>296.25</c:v>
                </c:pt>
              </c:numCache>
            </c:numRef>
          </c:yVal>
          <c:smooth val="0"/>
          <c:extLst>
            <c:ext xmlns:c16="http://schemas.microsoft.com/office/drawing/2014/chart" uri="{C3380CC4-5D6E-409C-BE32-E72D297353CC}">
              <c16:uniqueId val="{0000001E-0C66-47CF-8116-C2D59C88A45C}"/>
            </c:ext>
          </c:extLst>
        </c:ser>
        <c:ser>
          <c:idx val="31"/>
          <c:order val="31"/>
          <c:tx>
            <c:v>Gemiddelde EU (28)</c:v>
          </c:tx>
          <c:spPr>
            <a:ln w="25400" cap="rnd">
              <a:noFill/>
              <a:round/>
            </a:ln>
            <a:effectLst/>
          </c:spPr>
          <c:marker>
            <c:symbol val="circle"/>
            <c:size val="14"/>
            <c:spPr>
              <a:solidFill>
                <a:schemeClr val="accent4">
                  <a:lumMod val="20000"/>
                  <a:lumOff val="80000"/>
                </a:schemeClr>
              </a:solidFill>
              <a:ln w="15875">
                <a:solidFill>
                  <a:schemeClr val="accent4"/>
                </a:solidFill>
              </a:ln>
              <a:effectLst/>
            </c:spPr>
          </c:marker>
          <c:xVal>
            <c:numRef>
              <c:f>'EU lidstaten'!$E$117</c:f>
              <c:numCache>
                <c:formatCode>0.00</c:formatCode>
                <c:ptCount val="1"/>
                <c:pt idx="0">
                  <c:v>142.12</c:v>
                </c:pt>
              </c:numCache>
            </c:numRef>
          </c:xVal>
          <c:yVal>
            <c:numRef>
              <c:f>'EU lidstaten'!$E$90</c:f>
              <c:numCache>
                <c:formatCode>0.00</c:formatCode>
                <c:ptCount val="1"/>
                <c:pt idx="0">
                  <c:v>98.75</c:v>
                </c:pt>
              </c:numCache>
            </c:numRef>
          </c:yVal>
          <c:smooth val="0"/>
          <c:extLst>
            <c:ext xmlns:c16="http://schemas.microsoft.com/office/drawing/2014/chart" uri="{C3380CC4-5D6E-409C-BE32-E72D297353CC}">
              <c16:uniqueId val="{0000001F-0C66-47CF-8116-C2D59C88A45C}"/>
            </c:ext>
          </c:extLst>
        </c:ser>
        <c:ser>
          <c:idx val="32"/>
          <c:order val="32"/>
          <c:tx>
            <c:v>Vlaams Gewest</c:v>
          </c:tx>
          <c:spPr>
            <a:ln w="25400" cap="rnd">
              <a:noFill/>
              <a:round/>
            </a:ln>
            <a:effectLst/>
          </c:spPr>
          <c:marker>
            <c:symbol val="circle"/>
            <c:size val="14"/>
            <c:spPr>
              <a:solidFill>
                <a:schemeClr val="accent1">
                  <a:lumMod val="20000"/>
                  <a:lumOff val="80000"/>
                </a:schemeClr>
              </a:solidFill>
              <a:ln w="22225">
                <a:solidFill>
                  <a:schemeClr val="accent1"/>
                </a:solidFill>
              </a:ln>
              <a:effectLst/>
            </c:spPr>
          </c:marker>
          <c:xVal>
            <c:numRef>
              <c:f>'EU lidstaten'!$E$116</c:f>
              <c:numCache>
                <c:formatCode>0.00</c:formatCode>
                <c:ptCount val="1"/>
                <c:pt idx="0">
                  <c:v>119.94</c:v>
                </c:pt>
              </c:numCache>
            </c:numRef>
          </c:xVal>
          <c:yVal>
            <c:numRef>
              <c:f>'EU lidstaten'!$E$89</c:f>
              <c:numCache>
                <c:formatCode>0.00</c:formatCode>
                <c:ptCount val="1"/>
                <c:pt idx="0">
                  <c:v>76.06</c:v>
                </c:pt>
              </c:numCache>
            </c:numRef>
          </c:yVal>
          <c:smooth val="0"/>
          <c:extLst>
            <c:ext xmlns:c16="http://schemas.microsoft.com/office/drawing/2014/chart" uri="{C3380CC4-5D6E-409C-BE32-E72D297353CC}">
              <c16:uniqueId val="{00000020-0C66-47CF-8116-C2D59C88A45C}"/>
            </c:ext>
          </c:extLst>
        </c:ser>
        <c:dLbls>
          <c:showLegendKey val="0"/>
          <c:showVal val="0"/>
          <c:showCatName val="0"/>
          <c:showSerName val="0"/>
          <c:showPercent val="0"/>
          <c:showBubbleSize val="0"/>
        </c:dLbls>
        <c:axId val="291386008"/>
        <c:axId val="291386400"/>
      </c:scatterChart>
      <c:valAx>
        <c:axId val="291386008"/>
        <c:scaling>
          <c:orientation val="minMax"/>
          <c:max val="280"/>
          <c:min val="8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nl-BE" b="1"/>
                  <a:t>ASR-E </a:t>
                </a:r>
                <a:r>
                  <a:rPr lang="nl-BE" b="1">
                    <a:solidFill>
                      <a:schemeClr val="tx2"/>
                    </a:solidFill>
                  </a:rPr>
                  <a:t>- te voorkomen </a:t>
                </a:r>
                <a:r>
                  <a:rPr lang="nl-BE" b="1"/>
                  <a:t>(per 100.000 inw.)</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6400"/>
        <c:crosses val="autoZero"/>
        <c:crossBetween val="midCat"/>
        <c:majorUnit val="20"/>
      </c:valAx>
      <c:valAx>
        <c:axId val="291386400"/>
        <c:scaling>
          <c:orientation val="minMax"/>
          <c:max val="25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b="1"/>
                  <a:t>ASR-E - </a:t>
                </a:r>
                <a:r>
                  <a:rPr lang="nl-BE" b="1">
                    <a:solidFill>
                      <a:schemeClr val="tx2"/>
                    </a:solidFill>
                  </a:rPr>
                  <a:t>behandelbaar</a:t>
                </a:r>
                <a:r>
                  <a:rPr lang="nl-BE" b="1"/>
                  <a:t> (per 100.000 inw.)</a:t>
                </a:r>
              </a:p>
            </c:rich>
          </c:tx>
          <c:layout>
            <c:manualLayout>
              <c:xMode val="edge"/>
              <c:yMode val="edge"/>
              <c:x val="1.4815688524764368E-2"/>
              <c:y val="0.247196850393700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6008"/>
        <c:crosses val="autoZero"/>
        <c:crossBetween val="midCat"/>
        <c:majorUnit val="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46527888467383"/>
          <c:y val="2.6368110236220474E-2"/>
          <c:w val="0.81553465735811359"/>
          <c:h val="0.86611592300962392"/>
        </c:manualLayout>
      </c:layout>
      <c:scatterChart>
        <c:scatterStyle val="lineMarker"/>
        <c:varyColors val="0"/>
        <c:ser>
          <c:idx val="0"/>
          <c:order val="0"/>
          <c:tx>
            <c:strRef>
              <c:f>'EU lidstaten'!$A$5</c:f>
              <c:strCache>
                <c:ptCount val="1"/>
                <c:pt idx="0">
                  <c:v>FR</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lidstaten'!$K$5</c:f>
              <c:numCache>
                <c:formatCode>0.00</c:formatCode>
                <c:ptCount val="1"/>
                <c:pt idx="0">
                  <c:v>116.51</c:v>
                </c:pt>
              </c:numCache>
            </c:numRef>
          </c:xVal>
          <c:yVal>
            <c:numRef>
              <c:f>'EU lidstaten'!$F$5</c:f>
              <c:numCache>
                <c:formatCode>0.00</c:formatCode>
                <c:ptCount val="1"/>
                <c:pt idx="0">
                  <c:v>64.97</c:v>
                </c:pt>
              </c:numCache>
            </c:numRef>
          </c:yVal>
          <c:smooth val="0"/>
          <c:extLst>
            <c:ext xmlns:c16="http://schemas.microsoft.com/office/drawing/2014/chart" uri="{C3380CC4-5D6E-409C-BE32-E72D297353CC}">
              <c16:uniqueId val="{00000000-8C47-4ABA-A58F-8964620CED76}"/>
            </c:ext>
          </c:extLst>
        </c:ser>
        <c:ser>
          <c:idx val="1"/>
          <c:order val="1"/>
          <c:tx>
            <c:strRef>
              <c:f>'EU lidstaten'!$A$6</c:f>
              <c:strCache>
                <c:ptCount val="1"/>
                <c:pt idx="0">
                  <c:v>VL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lidstaten'!$K$6</c:f>
              <c:numCache>
                <c:formatCode>0.00</c:formatCode>
                <c:ptCount val="1"/>
                <c:pt idx="0">
                  <c:v>119.94</c:v>
                </c:pt>
              </c:numCache>
            </c:numRef>
          </c:xVal>
          <c:yVal>
            <c:numRef>
              <c:f>'EU lidstaten'!$F$6</c:f>
              <c:numCache>
                <c:formatCode>0.00</c:formatCode>
                <c:ptCount val="1"/>
                <c:pt idx="0">
                  <c:v>76.06</c:v>
                </c:pt>
              </c:numCache>
            </c:numRef>
          </c:yVal>
          <c:smooth val="0"/>
          <c:extLst>
            <c:ext xmlns:c16="http://schemas.microsoft.com/office/drawing/2014/chart" uri="{C3380CC4-5D6E-409C-BE32-E72D297353CC}">
              <c16:uniqueId val="{00000001-8C47-4ABA-A58F-8964620CED76}"/>
            </c:ext>
          </c:extLst>
        </c:ser>
        <c:ser>
          <c:idx val="2"/>
          <c:order val="2"/>
          <c:tx>
            <c:strRef>
              <c:f>'EU lidstaten'!$A$7</c:f>
              <c:strCache>
                <c:ptCount val="1"/>
                <c:pt idx="0">
                  <c:v>ES</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lidstaten'!$K$7</c:f>
              <c:numCache>
                <c:formatCode>0.00</c:formatCode>
                <c:ptCount val="1"/>
                <c:pt idx="0">
                  <c:v>90.84</c:v>
                </c:pt>
              </c:numCache>
            </c:numRef>
          </c:xVal>
          <c:yVal>
            <c:numRef>
              <c:f>'EU lidstaten'!$F$7</c:f>
              <c:numCache>
                <c:formatCode>0.00</c:formatCode>
                <c:ptCount val="1"/>
                <c:pt idx="0">
                  <c:v>65.31</c:v>
                </c:pt>
              </c:numCache>
            </c:numRef>
          </c:yVal>
          <c:smooth val="0"/>
          <c:extLst>
            <c:ext xmlns:c16="http://schemas.microsoft.com/office/drawing/2014/chart" uri="{C3380CC4-5D6E-409C-BE32-E72D297353CC}">
              <c16:uniqueId val="{00000002-8C47-4ABA-A58F-8964620CED76}"/>
            </c:ext>
          </c:extLst>
        </c:ser>
        <c:ser>
          <c:idx val="3"/>
          <c:order val="3"/>
          <c:tx>
            <c:strRef>
              <c:f>'EU lidstaten'!$A$9</c:f>
              <c:strCache>
                <c:ptCount val="1"/>
                <c:pt idx="0">
                  <c:v>IT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0000"/>
                        <a:lumOff val="10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lidstaten'!$K$9</c:f>
              <c:numCache>
                <c:formatCode>0.00</c:formatCode>
                <c:ptCount val="1"/>
                <c:pt idx="0">
                  <c:v>101.96</c:v>
                </c:pt>
              </c:numCache>
            </c:numRef>
          </c:xVal>
          <c:yVal>
            <c:numRef>
              <c:f>'EU lidstaten'!$F$9</c:f>
              <c:numCache>
                <c:formatCode>0.00</c:formatCode>
                <c:ptCount val="1"/>
                <c:pt idx="0">
                  <c:v>75.040000000000006</c:v>
                </c:pt>
              </c:numCache>
            </c:numRef>
          </c:yVal>
          <c:smooth val="0"/>
          <c:extLst>
            <c:ext xmlns:c16="http://schemas.microsoft.com/office/drawing/2014/chart" uri="{C3380CC4-5D6E-409C-BE32-E72D297353CC}">
              <c16:uniqueId val="{00000003-8C47-4ABA-A58F-8964620CED76}"/>
            </c:ext>
          </c:extLst>
        </c:ser>
        <c:ser>
          <c:idx val="4"/>
          <c:order val="4"/>
          <c:tx>
            <c:strRef>
              <c:f>'EU lidstaten'!$A$10</c:f>
              <c:strCache>
                <c:ptCount val="1"/>
                <c:pt idx="0">
                  <c:v>CY</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lidstaten'!$K$10</c:f>
              <c:numCache>
                <c:formatCode>0.00</c:formatCode>
                <c:ptCount val="1"/>
                <c:pt idx="0">
                  <c:v>97.5</c:v>
                </c:pt>
              </c:numCache>
            </c:numRef>
          </c:xVal>
          <c:yVal>
            <c:numRef>
              <c:f>'EU lidstaten'!$F$10</c:f>
              <c:numCache>
                <c:formatCode>0.00</c:formatCode>
                <c:ptCount val="1"/>
                <c:pt idx="0">
                  <c:v>71.48</c:v>
                </c:pt>
              </c:numCache>
            </c:numRef>
          </c:yVal>
          <c:smooth val="0"/>
          <c:extLst>
            <c:ext xmlns:c16="http://schemas.microsoft.com/office/drawing/2014/chart" uri="{C3380CC4-5D6E-409C-BE32-E72D297353CC}">
              <c16:uniqueId val="{00000004-8C47-4ABA-A58F-8964620CED76}"/>
            </c:ext>
          </c:extLst>
        </c:ser>
        <c:ser>
          <c:idx val="5"/>
          <c:order val="5"/>
          <c:tx>
            <c:strRef>
              <c:f>'EU lidstaten'!$A$11</c:f>
              <c:strCache>
                <c:ptCount val="1"/>
                <c:pt idx="0">
                  <c:v>LU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lidstaten'!$K$11</c:f>
              <c:numCache>
                <c:formatCode>0.00</c:formatCode>
                <c:ptCount val="1"/>
                <c:pt idx="0">
                  <c:v>145.22999999999999</c:v>
                </c:pt>
              </c:numCache>
            </c:numRef>
          </c:xVal>
          <c:yVal>
            <c:numRef>
              <c:f>'EU lidstaten'!$F$11</c:f>
              <c:numCache>
                <c:formatCode>0.00</c:formatCode>
                <c:ptCount val="1"/>
                <c:pt idx="0">
                  <c:v>79.73</c:v>
                </c:pt>
              </c:numCache>
            </c:numRef>
          </c:yVal>
          <c:smooth val="0"/>
          <c:extLst>
            <c:ext xmlns:c16="http://schemas.microsoft.com/office/drawing/2014/chart" uri="{C3380CC4-5D6E-409C-BE32-E72D297353CC}">
              <c16:uniqueId val="{00000005-8C47-4ABA-A58F-8964620CED76}"/>
            </c:ext>
          </c:extLst>
        </c:ser>
        <c:ser>
          <c:idx val="6"/>
          <c:order val="6"/>
          <c:tx>
            <c:strRef>
              <c:f>'EU lidstaten'!$A$12</c:f>
              <c:strCache>
                <c:ptCount val="1"/>
                <c:pt idx="0">
                  <c:v>BE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lidstaten'!$K$12</c:f>
              <c:numCache>
                <c:formatCode>0.00</c:formatCode>
                <c:ptCount val="1"/>
                <c:pt idx="0">
                  <c:v>157.16999999999999</c:v>
                </c:pt>
              </c:numCache>
            </c:numRef>
          </c:xVal>
          <c:yVal>
            <c:numRef>
              <c:f>'EU lidstaten'!$F$12</c:f>
              <c:numCache>
                <c:formatCode>0.00</c:formatCode>
                <c:ptCount val="1"/>
                <c:pt idx="0">
                  <c:v>82.65</c:v>
                </c:pt>
              </c:numCache>
            </c:numRef>
          </c:yVal>
          <c:smooth val="0"/>
          <c:extLst>
            <c:ext xmlns:c16="http://schemas.microsoft.com/office/drawing/2014/chart" uri="{C3380CC4-5D6E-409C-BE32-E72D297353CC}">
              <c16:uniqueId val="{00000006-8C47-4ABA-A58F-8964620CED76}"/>
            </c:ext>
          </c:extLst>
        </c:ser>
        <c:ser>
          <c:idx val="7"/>
          <c:order val="7"/>
          <c:tx>
            <c:strRef>
              <c:f>'EU lidstaten'!$A$13</c:f>
              <c:strCache>
                <c:ptCount val="1"/>
                <c:pt idx="0">
                  <c:v>SE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lidstaten'!$K$13</c:f>
              <c:numCache>
                <c:formatCode>0.00</c:formatCode>
                <c:ptCount val="1"/>
                <c:pt idx="0">
                  <c:v>135.69</c:v>
                </c:pt>
              </c:numCache>
            </c:numRef>
          </c:xVal>
          <c:yVal>
            <c:numRef>
              <c:f>'EU lidstaten'!$F$13</c:f>
              <c:numCache>
                <c:formatCode>0.00</c:formatCode>
                <c:ptCount val="1"/>
                <c:pt idx="0">
                  <c:v>79.23</c:v>
                </c:pt>
              </c:numCache>
            </c:numRef>
          </c:yVal>
          <c:smooth val="0"/>
          <c:extLst>
            <c:ext xmlns:c16="http://schemas.microsoft.com/office/drawing/2014/chart" uri="{C3380CC4-5D6E-409C-BE32-E72D297353CC}">
              <c16:uniqueId val="{00000007-8C47-4ABA-A58F-8964620CED76}"/>
            </c:ext>
          </c:extLst>
        </c:ser>
        <c:ser>
          <c:idx val="8"/>
          <c:order val="8"/>
          <c:tx>
            <c:strRef>
              <c:f>'EU lidstaten'!$A$8</c:f>
              <c:strCache>
                <c:ptCount val="1"/>
                <c:pt idx="0">
                  <c:v>NL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lidstaten'!$K$8</c:f>
              <c:numCache>
                <c:formatCode>0.00</c:formatCode>
                <c:ptCount val="1"/>
                <c:pt idx="0">
                  <c:v>154.31</c:v>
                </c:pt>
              </c:numCache>
            </c:numRef>
          </c:xVal>
          <c:yVal>
            <c:numRef>
              <c:f>'EU lidstaten'!$F$8</c:f>
              <c:numCache>
                <c:formatCode>0.00</c:formatCode>
                <c:ptCount val="1"/>
                <c:pt idx="0">
                  <c:v>82.58</c:v>
                </c:pt>
              </c:numCache>
            </c:numRef>
          </c:yVal>
          <c:smooth val="0"/>
          <c:extLst>
            <c:ext xmlns:c16="http://schemas.microsoft.com/office/drawing/2014/chart" uri="{C3380CC4-5D6E-409C-BE32-E72D297353CC}">
              <c16:uniqueId val="{00000008-8C47-4ABA-A58F-8964620CED76}"/>
            </c:ext>
          </c:extLst>
        </c:ser>
        <c:ser>
          <c:idx val="9"/>
          <c:order val="9"/>
          <c:tx>
            <c:strRef>
              <c:f>'EU lidstaten'!$A$14</c:f>
              <c:strCache>
                <c:ptCount val="1"/>
                <c:pt idx="0">
                  <c:v>DK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lidstaten'!$K$14</c:f>
              <c:numCache>
                <c:formatCode>0.00</c:formatCode>
                <c:ptCount val="1"/>
                <c:pt idx="0">
                  <c:v>168.94</c:v>
                </c:pt>
              </c:numCache>
            </c:numRef>
          </c:xVal>
          <c:yVal>
            <c:numRef>
              <c:f>'EU lidstaten'!$F$14</c:f>
              <c:numCache>
                <c:formatCode>0.00</c:formatCode>
                <c:ptCount val="1"/>
                <c:pt idx="0">
                  <c:v>86</c:v>
                </c:pt>
              </c:numCache>
            </c:numRef>
          </c:yVal>
          <c:smooth val="0"/>
          <c:extLst>
            <c:ext xmlns:c16="http://schemas.microsoft.com/office/drawing/2014/chart" uri="{C3380CC4-5D6E-409C-BE32-E72D297353CC}">
              <c16:uniqueId val="{00000009-8C47-4ABA-A58F-8964620CED76}"/>
            </c:ext>
          </c:extLst>
        </c:ser>
        <c:ser>
          <c:idx val="10"/>
          <c:order val="10"/>
          <c:tx>
            <c:strRef>
              <c:f>'EU lidstaten'!$A$15</c:f>
              <c:strCache>
                <c:ptCount val="1"/>
                <c:pt idx="0">
                  <c:v>AT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lidstaten'!$K$15</c:f>
              <c:numCache>
                <c:formatCode>0.00</c:formatCode>
                <c:ptCount val="1"/>
                <c:pt idx="0">
                  <c:v>144.19999999999999</c:v>
                </c:pt>
              </c:numCache>
            </c:numRef>
          </c:xVal>
          <c:yVal>
            <c:numRef>
              <c:f>'EU lidstaten'!$F$15</c:f>
              <c:numCache>
                <c:formatCode>0.00</c:formatCode>
                <c:ptCount val="1"/>
                <c:pt idx="0">
                  <c:v>83.77</c:v>
                </c:pt>
              </c:numCache>
            </c:numRef>
          </c:yVal>
          <c:smooth val="0"/>
          <c:extLst>
            <c:ext xmlns:c16="http://schemas.microsoft.com/office/drawing/2014/chart" uri="{C3380CC4-5D6E-409C-BE32-E72D297353CC}">
              <c16:uniqueId val="{0000000A-8C47-4ABA-A58F-8964620CED76}"/>
            </c:ext>
          </c:extLst>
        </c:ser>
        <c:ser>
          <c:idx val="11"/>
          <c:order val="11"/>
          <c:tx>
            <c:strRef>
              <c:f>'EU lidstaten'!$A$16</c:f>
              <c:strCache>
                <c:ptCount val="1"/>
                <c:pt idx="0">
                  <c:v>IE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lidstaten'!$K$16</c:f>
              <c:numCache>
                <c:formatCode>0.00</c:formatCode>
                <c:ptCount val="1"/>
                <c:pt idx="0">
                  <c:v>146.35</c:v>
                </c:pt>
              </c:numCache>
            </c:numRef>
          </c:xVal>
          <c:yVal>
            <c:numRef>
              <c:f>'EU lidstaten'!$F$16</c:f>
              <c:numCache>
                <c:formatCode>0.00</c:formatCode>
                <c:ptCount val="1"/>
                <c:pt idx="0">
                  <c:v>90.91</c:v>
                </c:pt>
              </c:numCache>
            </c:numRef>
          </c:yVal>
          <c:smooth val="0"/>
          <c:extLst>
            <c:ext xmlns:c16="http://schemas.microsoft.com/office/drawing/2014/chart" uri="{C3380CC4-5D6E-409C-BE32-E72D297353CC}">
              <c16:uniqueId val="{0000000B-8C47-4ABA-A58F-8964620CED76}"/>
            </c:ext>
          </c:extLst>
        </c:ser>
        <c:ser>
          <c:idx val="12"/>
          <c:order val="12"/>
          <c:tx>
            <c:strRef>
              <c:f>'EU lidstaten'!$A$17</c:f>
              <c:strCache>
                <c:ptCount val="1"/>
                <c:pt idx="0">
                  <c:v>PT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lidstaten'!$K$17</c:f>
              <c:numCache>
                <c:formatCode>0.00</c:formatCode>
                <c:ptCount val="1"/>
                <c:pt idx="0">
                  <c:v>105.49</c:v>
                </c:pt>
              </c:numCache>
            </c:numRef>
          </c:xVal>
          <c:yVal>
            <c:numRef>
              <c:f>'EU lidstaten'!$F$17</c:f>
              <c:numCache>
                <c:formatCode>0.00</c:formatCode>
                <c:ptCount val="1"/>
                <c:pt idx="0">
                  <c:v>83.06</c:v>
                </c:pt>
              </c:numCache>
            </c:numRef>
          </c:yVal>
          <c:smooth val="0"/>
          <c:extLst>
            <c:ext xmlns:c16="http://schemas.microsoft.com/office/drawing/2014/chart" uri="{C3380CC4-5D6E-409C-BE32-E72D297353CC}">
              <c16:uniqueId val="{0000000C-8C47-4ABA-A58F-8964620CED76}"/>
            </c:ext>
          </c:extLst>
        </c:ser>
        <c:ser>
          <c:idx val="13"/>
          <c:order val="13"/>
          <c:tx>
            <c:strRef>
              <c:f>'EU lidstaten'!$A$18</c:f>
              <c:strCache>
                <c:ptCount val="1"/>
                <c:pt idx="0">
                  <c:v>FI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lidstaten'!$K$18</c:f>
              <c:numCache>
                <c:formatCode>0.00</c:formatCode>
                <c:ptCount val="1"/>
                <c:pt idx="0">
                  <c:v>132.02000000000001</c:v>
                </c:pt>
              </c:numCache>
            </c:numRef>
          </c:xVal>
          <c:yVal>
            <c:numRef>
              <c:f>'EU lidstaten'!$F$18</c:f>
              <c:numCache>
                <c:formatCode>0.00</c:formatCode>
                <c:ptCount val="1"/>
                <c:pt idx="0">
                  <c:v>77.319999999999993</c:v>
                </c:pt>
              </c:numCache>
            </c:numRef>
          </c:yVal>
          <c:smooth val="0"/>
          <c:extLst>
            <c:ext xmlns:c16="http://schemas.microsoft.com/office/drawing/2014/chart" uri="{C3380CC4-5D6E-409C-BE32-E72D297353CC}">
              <c16:uniqueId val="{0000000D-8C47-4ABA-A58F-8964620CED76}"/>
            </c:ext>
          </c:extLst>
        </c:ser>
        <c:ser>
          <c:idx val="14"/>
          <c:order val="14"/>
          <c:tx>
            <c:strRef>
              <c:f>'EU lidstaten'!$A$19</c:f>
              <c:strCache>
                <c:ptCount val="1"/>
                <c:pt idx="0">
                  <c:v>DE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0000"/>
                        <a:lumOff val="10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lidstaten'!$K$19</c:f>
              <c:numCache>
                <c:formatCode>0.00</c:formatCode>
                <c:ptCount val="1"/>
                <c:pt idx="0">
                  <c:v>145.88999999999999</c:v>
                </c:pt>
              </c:numCache>
            </c:numRef>
          </c:xVal>
          <c:yVal>
            <c:numRef>
              <c:f>'EU lidstaten'!$F$19</c:f>
              <c:numCache>
                <c:formatCode>0.00</c:formatCode>
                <c:ptCount val="1"/>
                <c:pt idx="0">
                  <c:v>90.01</c:v>
                </c:pt>
              </c:numCache>
            </c:numRef>
          </c:yVal>
          <c:smooth val="0"/>
          <c:extLst>
            <c:ext xmlns:c16="http://schemas.microsoft.com/office/drawing/2014/chart" uri="{C3380CC4-5D6E-409C-BE32-E72D297353CC}">
              <c16:uniqueId val="{0000000E-8C47-4ABA-A58F-8964620CED76}"/>
            </c:ext>
          </c:extLst>
        </c:ser>
        <c:ser>
          <c:idx val="15"/>
          <c:order val="15"/>
          <c:tx>
            <c:strRef>
              <c:f>'EU lidstaten'!$A$20</c:f>
              <c:strCache>
                <c:ptCount val="1"/>
                <c:pt idx="0">
                  <c:v>UK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lidstaten'!$K$20</c:f>
              <c:numCache>
                <c:formatCode>0.00</c:formatCode>
                <c:ptCount val="1"/>
                <c:pt idx="0">
                  <c:v>159.34</c:v>
                </c:pt>
              </c:numCache>
            </c:numRef>
          </c:xVal>
          <c:yVal>
            <c:numRef>
              <c:f>'EU lidstaten'!$F$20</c:f>
              <c:numCache>
                <c:formatCode>0.00</c:formatCode>
                <c:ptCount val="1"/>
                <c:pt idx="0">
                  <c:v>95.25</c:v>
                </c:pt>
              </c:numCache>
            </c:numRef>
          </c:yVal>
          <c:smooth val="0"/>
          <c:extLst>
            <c:ext xmlns:c16="http://schemas.microsoft.com/office/drawing/2014/chart" uri="{C3380CC4-5D6E-409C-BE32-E72D297353CC}">
              <c16:uniqueId val="{0000000F-8C47-4ABA-A58F-8964620CED76}"/>
            </c:ext>
          </c:extLst>
        </c:ser>
        <c:ser>
          <c:idx val="16"/>
          <c:order val="16"/>
          <c:tx>
            <c:strRef>
              <c:f>'EU lidstaten'!$A$21</c:f>
              <c:strCache>
                <c:ptCount val="1"/>
                <c:pt idx="0">
                  <c:v>MT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lidstaten'!$K$21</c:f>
              <c:numCache>
                <c:formatCode>0.00</c:formatCode>
                <c:ptCount val="1"/>
                <c:pt idx="0">
                  <c:v>107.39</c:v>
                </c:pt>
              </c:numCache>
            </c:numRef>
          </c:xVal>
          <c:yVal>
            <c:numRef>
              <c:f>'EU lidstaten'!$F$21</c:f>
              <c:numCache>
                <c:formatCode>0.00</c:formatCode>
                <c:ptCount val="1"/>
                <c:pt idx="0">
                  <c:v>97.02</c:v>
                </c:pt>
              </c:numCache>
            </c:numRef>
          </c:yVal>
          <c:smooth val="0"/>
          <c:extLst>
            <c:ext xmlns:c16="http://schemas.microsoft.com/office/drawing/2014/chart" uri="{C3380CC4-5D6E-409C-BE32-E72D297353CC}">
              <c16:uniqueId val="{00000010-8C47-4ABA-A58F-8964620CED76}"/>
            </c:ext>
          </c:extLst>
        </c:ser>
        <c:ser>
          <c:idx val="17"/>
          <c:order val="17"/>
          <c:tx>
            <c:strRef>
              <c:f>'EU lidstaten'!$A$22</c:f>
              <c:strCache>
                <c:ptCount val="1"/>
                <c:pt idx="0">
                  <c:v>GR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lidstaten'!$K$22</c:f>
              <c:numCache>
                <c:formatCode>0.00</c:formatCode>
                <c:ptCount val="1"/>
                <c:pt idx="0">
                  <c:v>97.24</c:v>
                </c:pt>
              </c:numCache>
            </c:numRef>
          </c:xVal>
          <c:yVal>
            <c:numRef>
              <c:f>'EU lidstaten'!$F$22</c:f>
              <c:numCache>
                <c:formatCode>0.00</c:formatCode>
                <c:ptCount val="1"/>
                <c:pt idx="0">
                  <c:v>86.84</c:v>
                </c:pt>
              </c:numCache>
            </c:numRef>
          </c:yVal>
          <c:smooth val="0"/>
          <c:extLst>
            <c:ext xmlns:c16="http://schemas.microsoft.com/office/drawing/2014/chart" uri="{C3380CC4-5D6E-409C-BE32-E72D297353CC}">
              <c16:uniqueId val="{00000011-8C47-4ABA-A58F-8964620CED76}"/>
            </c:ext>
          </c:extLst>
        </c:ser>
        <c:ser>
          <c:idx val="18"/>
          <c:order val="18"/>
          <c:tx>
            <c:strRef>
              <c:f>'EU lidstaten'!$A$23</c:f>
              <c:strCache>
                <c:ptCount val="1"/>
                <c:pt idx="0">
                  <c:v>SI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lidstaten'!$K$23</c:f>
              <c:numCache>
                <c:formatCode>0.00</c:formatCode>
                <c:ptCount val="1"/>
                <c:pt idx="0">
                  <c:v>157.01</c:v>
                </c:pt>
              </c:numCache>
            </c:numRef>
          </c:xVal>
          <c:yVal>
            <c:numRef>
              <c:f>'EU lidstaten'!$F$23</c:f>
              <c:numCache>
                <c:formatCode>0.00</c:formatCode>
                <c:ptCount val="1"/>
                <c:pt idx="0">
                  <c:v>91.24</c:v>
                </c:pt>
              </c:numCache>
            </c:numRef>
          </c:yVal>
          <c:smooth val="0"/>
          <c:extLst>
            <c:ext xmlns:c16="http://schemas.microsoft.com/office/drawing/2014/chart" uri="{C3380CC4-5D6E-409C-BE32-E72D297353CC}">
              <c16:uniqueId val="{00000012-8C47-4ABA-A58F-8964620CED76}"/>
            </c:ext>
          </c:extLst>
        </c:ser>
        <c:ser>
          <c:idx val="19"/>
          <c:order val="19"/>
          <c:tx>
            <c:strRef>
              <c:f>'EU lidstaten'!$A$24</c:f>
              <c:strCache>
                <c:ptCount val="1"/>
                <c:pt idx="0">
                  <c:v>EU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lidstaten'!$K$24</c:f>
              <c:numCache>
                <c:formatCode>0.00</c:formatCode>
                <c:ptCount val="1"/>
                <c:pt idx="0">
                  <c:v>142.12</c:v>
                </c:pt>
              </c:numCache>
            </c:numRef>
          </c:xVal>
          <c:yVal>
            <c:numRef>
              <c:f>'EU lidstaten'!$F$24</c:f>
              <c:numCache>
                <c:formatCode>0.00</c:formatCode>
                <c:ptCount val="1"/>
                <c:pt idx="0">
                  <c:v>98.75</c:v>
                </c:pt>
              </c:numCache>
            </c:numRef>
          </c:yVal>
          <c:smooth val="0"/>
          <c:extLst>
            <c:ext xmlns:c16="http://schemas.microsoft.com/office/drawing/2014/chart" uri="{C3380CC4-5D6E-409C-BE32-E72D297353CC}">
              <c16:uniqueId val="{00000013-8C47-4ABA-A58F-8964620CED76}"/>
            </c:ext>
          </c:extLst>
        </c:ser>
        <c:ser>
          <c:idx val="20"/>
          <c:order val="20"/>
          <c:tx>
            <c:strRef>
              <c:f>'EU lidstaten'!$A$25</c:f>
              <c:strCache>
                <c:ptCount val="1"/>
                <c:pt idx="0">
                  <c:v>PL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lidstaten'!$K$25</c:f>
              <c:numCache>
                <c:formatCode>0.00</c:formatCode>
                <c:ptCount val="1"/>
                <c:pt idx="0">
                  <c:v>166.96</c:v>
                </c:pt>
              </c:numCache>
            </c:numRef>
          </c:xVal>
          <c:yVal>
            <c:numRef>
              <c:f>'EU lidstaten'!$F$25</c:f>
              <c:numCache>
                <c:formatCode>0.00</c:formatCode>
                <c:ptCount val="1"/>
                <c:pt idx="0">
                  <c:v>123.61</c:v>
                </c:pt>
              </c:numCache>
            </c:numRef>
          </c:yVal>
          <c:smooth val="0"/>
          <c:extLst>
            <c:ext xmlns:c16="http://schemas.microsoft.com/office/drawing/2014/chart" uri="{C3380CC4-5D6E-409C-BE32-E72D297353CC}">
              <c16:uniqueId val="{00000014-8C47-4ABA-A58F-8964620CED76}"/>
            </c:ext>
          </c:extLst>
        </c:ser>
        <c:ser>
          <c:idx val="21"/>
          <c:order val="21"/>
          <c:tx>
            <c:strRef>
              <c:f>'EU lidstaten'!$A$26</c:f>
              <c:strCache>
                <c:ptCount val="1"/>
                <c:pt idx="0">
                  <c:v>CZ</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lidstaten'!$K$26</c:f>
              <c:numCache>
                <c:formatCode>0.00</c:formatCode>
                <c:ptCount val="1"/>
                <c:pt idx="0">
                  <c:v>173.68</c:v>
                </c:pt>
              </c:numCache>
            </c:numRef>
          </c:xVal>
          <c:yVal>
            <c:numRef>
              <c:f>'EU lidstaten'!$F$26</c:f>
              <c:numCache>
                <c:formatCode>0.00</c:formatCode>
                <c:ptCount val="1"/>
                <c:pt idx="0">
                  <c:v>126.22</c:v>
                </c:pt>
              </c:numCache>
            </c:numRef>
          </c:yVal>
          <c:smooth val="0"/>
          <c:extLst>
            <c:ext xmlns:c16="http://schemas.microsoft.com/office/drawing/2014/chart" uri="{C3380CC4-5D6E-409C-BE32-E72D297353CC}">
              <c16:uniqueId val="{00000015-8C47-4ABA-A58F-8964620CED76}"/>
            </c:ext>
          </c:extLst>
        </c:ser>
        <c:ser>
          <c:idx val="22"/>
          <c:order val="22"/>
          <c:tx>
            <c:strRef>
              <c:f>'EU lidstaten'!$A$27</c:f>
              <c:strCache>
                <c:ptCount val="1"/>
                <c:pt idx="0">
                  <c:v>HR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lidstaten'!$K$27</c:f>
              <c:numCache>
                <c:formatCode>0.00</c:formatCode>
                <c:ptCount val="1"/>
                <c:pt idx="0">
                  <c:v>195.17</c:v>
                </c:pt>
              </c:numCache>
            </c:numRef>
          </c:xVal>
          <c:yVal>
            <c:numRef>
              <c:f>'EU lidstaten'!$F$27</c:f>
              <c:numCache>
                <c:formatCode>0.00</c:formatCode>
                <c:ptCount val="1"/>
                <c:pt idx="0">
                  <c:v>150.56</c:v>
                </c:pt>
              </c:numCache>
            </c:numRef>
          </c:yVal>
          <c:smooth val="0"/>
          <c:extLst>
            <c:ext xmlns:c16="http://schemas.microsoft.com/office/drawing/2014/chart" uri="{C3380CC4-5D6E-409C-BE32-E72D297353CC}">
              <c16:uniqueId val="{00000016-8C47-4ABA-A58F-8964620CED76}"/>
            </c:ext>
          </c:extLst>
        </c:ser>
        <c:ser>
          <c:idx val="23"/>
          <c:order val="23"/>
          <c:tx>
            <c:strRef>
              <c:f>'EU lidstaten'!$A$28</c:f>
              <c:strCache>
                <c:ptCount val="1"/>
                <c:pt idx="0">
                  <c:v>EE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lidstaten'!$K$28</c:f>
              <c:numCache>
                <c:formatCode>0.00</c:formatCode>
                <c:ptCount val="1"/>
                <c:pt idx="0">
                  <c:v>163.02000000000001</c:v>
                </c:pt>
              </c:numCache>
            </c:numRef>
          </c:xVal>
          <c:yVal>
            <c:numRef>
              <c:f>'EU lidstaten'!$F$28</c:f>
              <c:numCache>
                <c:formatCode>0.00</c:formatCode>
                <c:ptCount val="1"/>
                <c:pt idx="0">
                  <c:v>151.22</c:v>
                </c:pt>
              </c:numCache>
            </c:numRef>
          </c:yVal>
          <c:smooth val="0"/>
          <c:extLst>
            <c:ext xmlns:c16="http://schemas.microsoft.com/office/drawing/2014/chart" uri="{C3380CC4-5D6E-409C-BE32-E72D297353CC}">
              <c16:uniqueId val="{00000017-8C47-4ABA-A58F-8964620CED76}"/>
            </c:ext>
          </c:extLst>
        </c:ser>
        <c:ser>
          <c:idx val="24"/>
          <c:order val="24"/>
          <c:tx>
            <c:strRef>
              <c:f>'EU lidstaten'!$A$29</c:f>
              <c:strCache>
                <c:ptCount val="1"/>
                <c:pt idx="0">
                  <c:v>SK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lidstaten'!$K$29</c:f>
              <c:numCache>
                <c:formatCode>0.00</c:formatCode>
                <c:ptCount val="1"/>
                <c:pt idx="0">
                  <c:v>213.4</c:v>
                </c:pt>
              </c:numCache>
            </c:numRef>
          </c:xVal>
          <c:yVal>
            <c:numRef>
              <c:f>'EU lidstaten'!$F$29</c:f>
              <c:numCache>
                <c:formatCode>0.00</c:formatCode>
                <c:ptCount val="1"/>
                <c:pt idx="0">
                  <c:v>176.06</c:v>
                </c:pt>
              </c:numCache>
            </c:numRef>
          </c:yVal>
          <c:smooth val="0"/>
          <c:extLst>
            <c:ext xmlns:c16="http://schemas.microsoft.com/office/drawing/2014/chart" uri="{C3380CC4-5D6E-409C-BE32-E72D297353CC}">
              <c16:uniqueId val="{00000018-8C47-4ABA-A58F-8964620CED76}"/>
            </c:ext>
          </c:extLst>
        </c:ser>
        <c:ser>
          <c:idx val="25"/>
          <c:order val="25"/>
          <c:tx>
            <c:strRef>
              <c:f>'EU lidstaten'!$A$30</c:f>
              <c:strCache>
                <c:ptCount val="1"/>
                <c:pt idx="0">
                  <c:v>HU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lidstaten'!$K$30</c:f>
              <c:numCache>
                <c:formatCode>0.00</c:formatCode>
                <c:ptCount val="1"/>
                <c:pt idx="0">
                  <c:v>266.93</c:v>
                </c:pt>
              </c:numCache>
            </c:numRef>
          </c:xVal>
          <c:yVal>
            <c:numRef>
              <c:f>'EU lidstaten'!$F$30</c:f>
              <c:numCache>
                <c:formatCode>0.00</c:formatCode>
                <c:ptCount val="1"/>
                <c:pt idx="0">
                  <c:v>194.02</c:v>
                </c:pt>
              </c:numCache>
            </c:numRef>
          </c:yVal>
          <c:smooth val="0"/>
          <c:extLst>
            <c:ext xmlns:c16="http://schemas.microsoft.com/office/drawing/2014/chart" uri="{C3380CC4-5D6E-409C-BE32-E72D297353CC}">
              <c16:uniqueId val="{00000019-8C47-4ABA-A58F-8964620CED76}"/>
            </c:ext>
          </c:extLst>
        </c:ser>
        <c:ser>
          <c:idx val="26"/>
          <c:order val="26"/>
          <c:tx>
            <c:strRef>
              <c:f>'EU lidstaten'!$A$31</c:f>
              <c:strCache>
                <c:ptCount val="1"/>
                <c:pt idx="0">
                  <c:v>BG</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lidstaten'!$K$31</c:f>
              <c:numCache>
                <c:formatCode>0.00</c:formatCode>
                <c:ptCount val="1"/>
                <c:pt idx="0">
                  <c:v>153.80000000000001</c:v>
                </c:pt>
              </c:numCache>
            </c:numRef>
          </c:xVal>
          <c:yVal>
            <c:numRef>
              <c:f>'EU lidstaten'!$F$31</c:f>
              <c:numCache>
                <c:formatCode>0.00</c:formatCode>
                <c:ptCount val="1"/>
                <c:pt idx="0">
                  <c:v>200.63</c:v>
                </c:pt>
              </c:numCache>
            </c:numRef>
          </c:yVal>
          <c:smooth val="0"/>
          <c:extLst>
            <c:ext xmlns:c16="http://schemas.microsoft.com/office/drawing/2014/chart" uri="{C3380CC4-5D6E-409C-BE32-E72D297353CC}">
              <c16:uniqueId val="{0000001A-8C47-4ABA-A58F-8964620CED76}"/>
            </c:ext>
          </c:extLst>
        </c:ser>
        <c:ser>
          <c:idx val="27"/>
          <c:order val="27"/>
          <c:tx>
            <c:strRef>
              <c:f>'EU lidstaten'!$A$32</c:f>
              <c:strCache>
                <c:ptCount val="1"/>
                <c:pt idx="0">
                  <c:v>RO</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lidstaten'!$K$32</c:f>
              <c:numCache>
                <c:formatCode>0.00</c:formatCode>
                <c:ptCount val="1"/>
                <c:pt idx="0">
                  <c:v>215.16</c:v>
                </c:pt>
              </c:numCache>
            </c:numRef>
          </c:xVal>
          <c:yVal>
            <c:numRef>
              <c:f>'EU lidstaten'!$F$32</c:f>
              <c:numCache>
                <c:formatCode>0.00</c:formatCode>
                <c:ptCount val="1"/>
                <c:pt idx="0">
                  <c:v>239.27</c:v>
                </c:pt>
              </c:numCache>
            </c:numRef>
          </c:yVal>
          <c:smooth val="0"/>
          <c:extLst>
            <c:ext xmlns:c16="http://schemas.microsoft.com/office/drawing/2014/chart" uri="{C3380CC4-5D6E-409C-BE32-E72D297353CC}">
              <c16:uniqueId val="{0000001B-8C47-4ABA-A58F-8964620CED76}"/>
            </c:ext>
          </c:extLst>
        </c:ser>
        <c:ser>
          <c:idx val="28"/>
          <c:order val="28"/>
          <c:tx>
            <c:strRef>
              <c:f>'EU lidstaten'!$A$33</c:f>
              <c:strCache>
                <c:ptCount val="1"/>
                <c:pt idx="0">
                  <c:v>LT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lidstaten'!$K$33</c:f>
              <c:numCache>
                <c:formatCode>0.00</c:formatCode>
                <c:ptCount val="1"/>
                <c:pt idx="0">
                  <c:v>228.98</c:v>
                </c:pt>
              </c:numCache>
            </c:numRef>
          </c:xVal>
          <c:yVal>
            <c:numRef>
              <c:f>'EU lidstaten'!$F$33</c:f>
              <c:numCache>
                <c:formatCode>0.00</c:formatCode>
                <c:ptCount val="1"/>
                <c:pt idx="0">
                  <c:v>202.99</c:v>
                </c:pt>
              </c:numCache>
            </c:numRef>
          </c:yVal>
          <c:smooth val="0"/>
          <c:extLst>
            <c:ext xmlns:c16="http://schemas.microsoft.com/office/drawing/2014/chart" uri="{C3380CC4-5D6E-409C-BE32-E72D297353CC}">
              <c16:uniqueId val="{0000001C-8C47-4ABA-A58F-8964620CED76}"/>
            </c:ext>
          </c:extLst>
        </c:ser>
        <c:ser>
          <c:idx val="29"/>
          <c:order val="29"/>
          <c:tx>
            <c:strRef>
              <c:f>'EU lidstaten'!$A$34</c:f>
              <c:strCache>
                <c:ptCount val="1"/>
                <c:pt idx="0">
                  <c:v>LV</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lidstaten'!$K$34</c:f>
              <c:numCache>
                <c:formatCode>0.00</c:formatCode>
                <c:ptCount val="1"/>
                <c:pt idx="0">
                  <c:v>228.56</c:v>
                </c:pt>
              </c:numCache>
            </c:numRef>
          </c:xVal>
          <c:yVal>
            <c:numRef>
              <c:f>'EU lidstaten'!$F$34</c:f>
              <c:numCache>
                <c:formatCode>0.00</c:formatCode>
                <c:ptCount val="1"/>
                <c:pt idx="0">
                  <c:v>224.76</c:v>
                </c:pt>
              </c:numCache>
            </c:numRef>
          </c:yVal>
          <c:smooth val="0"/>
          <c:extLst>
            <c:ext xmlns:c16="http://schemas.microsoft.com/office/drawing/2014/chart" uri="{C3380CC4-5D6E-409C-BE32-E72D297353CC}">
              <c16:uniqueId val="{0000001D-8C47-4ABA-A58F-8964620CED76}"/>
            </c:ext>
          </c:extLst>
        </c:ser>
        <c:ser>
          <c:idx val="30"/>
          <c:order val="30"/>
          <c:tx>
            <c:v>referentielijn</c:v>
          </c:tx>
          <c:spPr>
            <a:ln w="25400" cap="rnd">
              <a:solidFill>
                <a:schemeClr val="accent2">
                  <a:lumMod val="75000"/>
                </a:schemeClr>
              </a:solidFill>
              <a:round/>
            </a:ln>
            <a:effectLst/>
          </c:spPr>
          <c:marker>
            <c:symbol val="none"/>
          </c:marker>
          <c:xVal>
            <c:numRef>
              <c:f>'EU lidstaten'!$C$115:$E$115</c:f>
              <c:numCache>
                <c:formatCode>0.00</c:formatCode>
                <c:ptCount val="3"/>
                <c:pt idx="0" formatCode="General">
                  <c:v>0</c:v>
                </c:pt>
                <c:pt idx="1">
                  <c:v>142.12</c:v>
                </c:pt>
                <c:pt idx="2" formatCode="General">
                  <c:v>426.36</c:v>
                </c:pt>
              </c:numCache>
            </c:numRef>
          </c:xVal>
          <c:yVal>
            <c:numRef>
              <c:f>'EU lidstaten'!$C$88:$E$88</c:f>
              <c:numCache>
                <c:formatCode>0.00</c:formatCode>
                <c:ptCount val="3"/>
                <c:pt idx="0" formatCode="General">
                  <c:v>0</c:v>
                </c:pt>
                <c:pt idx="1">
                  <c:v>98.75</c:v>
                </c:pt>
                <c:pt idx="2" formatCode="General">
                  <c:v>296.25</c:v>
                </c:pt>
              </c:numCache>
            </c:numRef>
          </c:yVal>
          <c:smooth val="0"/>
          <c:extLst>
            <c:ext xmlns:c16="http://schemas.microsoft.com/office/drawing/2014/chart" uri="{C3380CC4-5D6E-409C-BE32-E72D297353CC}">
              <c16:uniqueId val="{0000001E-8C47-4ABA-A58F-8964620CED76}"/>
            </c:ext>
          </c:extLst>
        </c:ser>
        <c:ser>
          <c:idx val="31"/>
          <c:order val="31"/>
          <c:tx>
            <c:v>Gemiddelde EU (28)</c:v>
          </c:tx>
          <c:spPr>
            <a:ln w="25400" cap="rnd">
              <a:noFill/>
              <a:round/>
            </a:ln>
            <a:effectLst/>
          </c:spPr>
          <c:marker>
            <c:symbol val="circle"/>
            <c:size val="14"/>
            <c:spPr>
              <a:solidFill>
                <a:schemeClr val="accent4">
                  <a:lumMod val="20000"/>
                  <a:lumOff val="80000"/>
                </a:schemeClr>
              </a:solidFill>
              <a:ln w="15875">
                <a:solidFill>
                  <a:schemeClr val="accent4"/>
                </a:solidFill>
              </a:ln>
              <a:effectLst/>
            </c:spPr>
          </c:marker>
          <c:xVal>
            <c:numRef>
              <c:f>'EU lidstaten'!$E$117</c:f>
              <c:numCache>
                <c:formatCode>0.00</c:formatCode>
                <c:ptCount val="1"/>
                <c:pt idx="0">
                  <c:v>142.12</c:v>
                </c:pt>
              </c:numCache>
            </c:numRef>
          </c:xVal>
          <c:yVal>
            <c:numRef>
              <c:f>'EU lidstaten'!$E$90</c:f>
              <c:numCache>
                <c:formatCode>0.00</c:formatCode>
                <c:ptCount val="1"/>
                <c:pt idx="0">
                  <c:v>98.75</c:v>
                </c:pt>
              </c:numCache>
            </c:numRef>
          </c:yVal>
          <c:smooth val="0"/>
          <c:extLst>
            <c:ext xmlns:c16="http://schemas.microsoft.com/office/drawing/2014/chart" uri="{C3380CC4-5D6E-409C-BE32-E72D297353CC}">
              <c16:uniqueId val="{0000001F-8C47-4ABA-A58F-8964620CED76}"/>
            </c:ext>
          </c:extLst>
        </c:ser>
        <c:ser>
          <c:idx val="32"/>
          <c:order val="32"/>
          <c:tx>
            <c:v>Vlaams Gewest</c:v>
          </c:tx>
          <c:spPr>
            <a:ln w="25400" cap="rnd">
              <a:noFill/>
              <a:round/>
            </a:ln>
            <a:effectLst/>
          </c:spPr>
          <c:marker>
            <c:symbol val="circle"/>
            <c:size val="14"/>
            <c:spPr>
              <a:solidFill>
                <a:schemeClr val="accent1">
                  <a:lumMod val="20000"/>
                  <a:lumOff val="80000"/>
                </a:schemeClr>
              </a:solidFill>
              <a:ln w="22225">
                <a:solidFill>
                  <a:schemeClr val="accent1"/>
                </a:solidFill>
              </a:ln>
              <a:effectLst/>
            </c:spPr>
          </c:marker>
          <c:xVal>
            <c:numRef>
              <c:f>'EU lidstaten'!$E$116</c:f>
              <c:numCache>
                <c:formatCode>0.00</c:formatCode>
                <c:ptCount val="1"/>
                <c:pt idx="0">
                  <c:v>119.94</c:v>
                </c:pt>
              </c:numCache>
            </c:numRef>
          </c:xVal>
          <c:yVal>
            <c:numRef>
              <c:f>'EU lidstaten'!$E$89</c:f>
              <c:numCache>
                <c:formatCode>0.00</c:formatCode>
                <c:ptCount val="1"/>
                <c:pt idx="0">
                  <c:v>76.06</c:v>
                </c:pt>
              </c:numCache>
            </c:numRef>
          </c:yVal>
          <c:smooth val="0"/>
          <c:extLst>
            <c:ext xmlns:c16="http://schemas.microsoft.com/office/drawing/2014/chart" uri="{C3380CC4-5D6E-409C-BE32-E72D297353CC}">
              <c16:uniqueId val="{00000020-8C47-4ABA-A58F-8964620CED76}"/>
            </c:ext>
          </c:extLst>
        </c:ser>
        <c:dLbls>
          <c:showLegendKey val="0"/>
          <c:showVal val="0"/>
          <c:showCatName val="0"/>
          <c:showSerName val="0"/>
          <c:showPercent val="0"/>
          <c:showBubbleSize val="0"/>
        </c:dLbls>
        <c:axId val="291386008"/>
        <c:axId val="291386400"/>
      </c:scatterChart>
      <c:valAx>
        <c:axId val="291386008"/>
        <c:scaling>
          <c:orientation val="minMax"/>
          <c:max val="170"/>
          <c:min val="8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nl-BE" b="1"/>
                  <a:t>ASR-E </a:t>
                </a:r>
                <a:r>
                  <a:rPr lang="nl-BE" b="1">
                    <a:solidFill>
                      <a:schemeClr val="tx2"/>
                    </a:solidFill>
                  </a:rPr>
                  <a:t>- te voorkomen </a:t>
                </a:r>
                <a:r>
                  <a:rPr lang="nl-BE" b="1"/>
                  <a:t>(per 100.000 inw.)</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6400"/>
        <c:crosses val="autoZero"/>
        <c:crossBetween val="midCat"/>
        <c:majorUnit val="15"/>
      </c:valAx>
      <c:valAx>
        <c:axId val="291386400"/>
        <c:scaling>
          <c:orientation val="minMax"/>
          <c:max val="115"/>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b="1"/>
                  <a:t>ASR-E - </a:t>
                </a:r>
                <a:r>
                  <a:rPr lang="nl-BE" b="1">
                    <a:solidFill>
                      <a:schemeClr val="tx2"/>
                    </a:solidFill>
                  </a:rPr>
                  <a:t>behandelbaar</a:t>
                </a:r>
                <a:r>
                  <a:rPr lang="nl-BE" b="1"/>
                  <a:t> (per 100.000 inw.)</a:t>
                </a:r>
              </a:p>
            </c:rich>
          </c:tx>
          <c:layout>
            <c:manualLayout>
              <c:xMode val="edge"/>
              <c:yMode val="edge"/>
              <c:x val="1.4815570403743176E-2"/>
              <c:y val="0.148419166666666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6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46527888467383"/>
          <c:y val="2.6368110236220474E-2"/>
          <c:w val="0.81553465735811359"/>
          <c:h val="0.86611592300962392"/>
        </c:manualLayout>
      </c:layout>
      <c:scatterChart>
        <c:scatterStyle val="lineMarker"/>
        <c:varyColors val="0"/>
        <c:ser>
          <c:idx val="0"/>
          <c:order val="0"/>
          <c:tx>
            <c:strRef>
              <c:f>'EU lidstaten'!$A$5</c:f>
              <c:strCache>
                <c:ptCount val="1"/>
                <c:pt idx="0">
                  <c:v>FR</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lidstaten'!$J$5</c:f>
              <c:numCache>
                <c:formatCode>0.00</c:formatCode>
                <c:ptCount val="1"/>
                <c:pt idx="0">
                  <c:v>260.95</c:v>
                </c:pt>
              </c:numCache>
            </c:numRef>
          </c:xVal>
          <c:yVal>
            <c:numRef>
              <c:f>'EU lidstaten'!$E$5</c:f>
              <c:numCache>
                <c:formatCode>0.00</c:formatCode>
                <c:ptCount val="1"/>
                <c:pt idx="0">
                  <c:v>93.73</c:v>
                </c:pt>
              </c:numCache>
            </c:numRef>
          </c:yVal>
          <c:smooth val="0"/>
          <c:extLst>
            <c:ext xmlns:c16="http://schemas.microsoft.com/office/drawing/2014/chart" uri="{C3380CC4-5D6E-409C-BE32-E72D297353CC}">
              <c16:uniqueId val="{00000000-465E-45AD-97A5-6237FB441C88}"/>
            </c:ext>
          </c:extLst>
        </c:ser>
        <c:ser>
          <c:idx val="1"/>
          <c:order val="1"/>
          <c:tx>
            <c:strRef>
              <c:f>'EU lidstaten'!$A$6</c:f>
              <c:strCache>
                <c:ptCount val="1"/>
                <c:pt idx="0">
                  <c:v>VL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lidstaten'!$J$6</c:f>
              <c:numCache>
                <c:formatCode>0.00</c:formatCode>
                <c:ptCount val="1"/>
                <c:pt idx="0">
                  <c:v>229.26</c:v>
                </c:pt>
              </c:numCache>
            </c:numRef>
          </c:xVal>
          <c:yVal>
            <c:numRef>
              <c:f>'EU lidstaten'!$E$6</c:f>
              <c:numCache>
                <c:formatCode>0.00</c:formatCode>
                <c:ptCount val="1"/>
                <c:pt idx="0">
                  <c:v>97.2</c:v>
                </c:pt>
              </c:numCache>
            </c:numRef>
          </c:yVal>
          <c:smooth val="0"/>
          <c:extLst>
            <c:ext xmlns:c16="http://schemas.microsoft.com/office/drawing/2014/chart" uri="{C3380CC4-5D6E-409C-BE32-E72D297353CC}">
              <c16:uniqueId val="{00000001-465E-45AD-97A5-6237FB441C88}"/>
            </c:ext>
          </c:extLst>
        </c:ser>
        <c:ser>
          <c:idx val="2"/>
          <c:order val="2"/>
          <c:tx>
            <c:strRef>
              <c:f>'EU lidstaten'!$A$7</c:f>
              <c:strCache>
                <c:ptCount val="1"/>
                <c:pt idx="0">
                  <c:v>ES</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lidstaten'!$J$7</c:f>
              <c:numCache>
                <c:formatCode>0.00</c:formatCode>
                <c:ptCount val="1"/>
                <c:pt idx="0">
                  <c:v>237.09</c:v>
                </c:pt>
              </c:numCache>
            </c:numRef>
          </c:xVal>
          <c:yVal>
            <c:numRef>
              <c:f>'EU lidstaten'!$E$7</c:f>
              <c:numCache>
                <c:formatCode>0.00</c:formatCode>
                <c:ptCount val="1"/>
                <c:pt idx="0">
                  <c:v>115.21</c:v>
                </c:pt>
              </c:numCache>
            </c:numRef>
          </c:yVal>
          <c:smooth val="0"/>
          <c:extLst>
            <c:ext xmlns:c16="http://schemas.microsoft.com/office/drawing/2014/chart" uri="{C3380CC4-5D6E-409C-BE32-E72D297353CC}">
              <c16:uniqueId val="{00000002-465E-45AD-97A5-6237FB441C88}"/>
            </c:ext>
          </c:extLst>
        </c:ser>
        <c:ser>
          <c:idx val="3"/>
          <c:order val="3"/>
          <c:tx>
            <c:strRef>
              <c:f>'EU lidstaten'!$A$9</c:f>
              <c:strCache>
                <c:ptCount val="1"/>
                <c:pt idx="0">
                  <c:v>IT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0000"/>
                        <a:lumOff val="10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lidstaten'!$J$9</c:f>
              <c:numCache>
                <c:formatCode>0.00</c:formatCode>
                <c:ptCount val="1"/>
                <c:pt idx="0">
                  <c:v>208.61</c:v>
                </c:pt>
              </c:numCache>
            </c:numRef>
          </c:xVal>
          <c:yVal>
            <c:numRef>
              <c:f>'EU lidstaten'!$E$9</c:f>
              <c:numCache>
                <c:formatCode>0.00</c:formatCode>
                <c:ptCount val="1"/>
                <c:pt idx="0">
                  <c:v>111.53</c:v>
                </c:pt>
              </c:numCache>
            </c:numRef>
          </c:yVal>
          <c:smooth val="0"/>
          <c:extLst>
            <c:ext xmlns:c16="http://schemas.microsoft.com/office/drawing/2014/chart" uri="{C3380CC4-5D6E-409C-BE32-E72D297353CC}">
              <c16:uniqueId val="{00000003-465E-45AD-97A5-6237FB441C88}"/>
            </c:ext>
          </c:extLst>
        </c:ser>
        <c:ser>
          <c:idx val="4"/>
          <c:order val="4"/>
          <c:tx>
            <c:strRef>
              <c:f>'EU lidstaten'!$A$10</c:f>
              <c:strCache>
                <c:ptCount val="1"/>
                <c:pt idx="0">
                  <c:v>CY</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lidstaten'!$J$10</c:f>
              <c:numCache>
                <c:formatCode>0.00</c:formatCode>
                <c:ptCount val="1"/>
                <c:pt idx="0">
                  <c:v>218.07</c:v>
                </c:pt>
              </c:numCache>
            </c:numRef>
          </c:xVal>
          <c:yVal>
            <c:numRef>
              <c:f>'EU lidstaten'!$E$10</c:f>
              <c:numCache>
                <c:formatCode>0.00</c:formatCode>
                <c:ptCount val="1"/>
                <c:pt idx="0">
                  <c:v>118.93</c:v>
                </c:pt>
              </c:numCache>
            </c:numRef>
          </c:yVal>
          <c:smooth val="0"/>
          <c:extLst>
            <c:ext xmlns:c16="http://schemas.microsoft.com/office/drawing/2014/chart" uri="{C3380CC4-5D6E-409C-BE32-E72D297353CC}">
              <c16:uniqueId val="{00000004-465E-45AD-97A5-6237FB441C88}"/>
            </c:ext>
          </c:extLst>
        </c:ser>
        <c:ser>
          <c:idx val="5"/>
          <c:order val="5"/>
          <c:tx>
            <c:strRef>
              <c:f>'EU lidstaten'!$A$11</c:f>
              <c:strCache>
                <c:ptCount val="1"/>
                <c:pt idx="0">
                  <c:v>LU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lidstaten'!$J$11</c:f>
              <c:numCache>
                <c:formatCode>0.00</c:formatCode>
                <c:ptCount val="1"/>
                <c:pt idx="0">
                  <c:v>266.57</c:v>
                </c:pt>
              </c:numCache>
            </c:numRef>
          </c:xVal>
          <c:yVal>
            <c:numRef>
              <c:f>'EU lidstaten'!$E$11</c:f>
              <c:numCache>
                <c:formatCode>0.00</c:formatCode>
                <c:ptCount val="1"/>
                <c:pt idx="0">
                  <c:v>115.11</c:v>
                </c:pt>
              </c:numCache>
            </c:numRef>
          </c:yVal>
          <c:smooth val="0"/>
          <c:extLst>
            <c:ext xmlns:c16="http://schemas.microsoft.com/office/drawing/2014/chart" uri="{C3380CC4-5D6E-409C-BE32-E72D297353CC}">
              <c16:uniqueId val="{00000005-465E-45AD-97A5-6237FB441C88}"/>
            </c:ext>
          </c:extLst>
        </c:ser>
        <c:ser>
          <c:idx val="6"/>
          <c:order val="6"/>
          <c:tx>
            <c:strRef>
              <c:f>'EU lidstaten'!$A$12</c:f>
              <c:strCache>
                <c:ptCount val="1"/>
                <c:pt idx="0">
                  <c:v>BE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lidstaten'!$J$12</c:f>
              <c:numCache>
                <c:formatCode>0.00</c:formatCode>
                <c:ptCount val="1"/>
                <c:pt idx="0">
                  <c:v>288.72000000000003</c:v>
                </c:pt>
              </c:numCache>
            </c:numRef>
          </c:xVal>
          <c:yVal>
            <c:numRef>
              <c:f>'EU lidstaten'!$E$12</c:f>
              <c:numCache>
                <c:formatCode>0.00</c:formatCode>
                <c:ptCount val="1"/>
                <c:pt idx="0">
                  <c:v>113.79</c:v>
                </c:pt>
              </c:numCache>
            </c:numRef>
          </c:yVal>
          <c:smooth val="0"/>
          <c:extLst>
            <c:ext xmlns:c16="http://schemas.microsoft.com/office/drawing/2014/chart" uri="{C3380CC4-5D6E-409C-BE32-E72D297353CC}">
              <c16:uniqueId val="{00000006-465E-45AD-97A5-6237FB441C88}"/>
            </c:ext>
          </c:extLst>
        </c:ser>
        <c:ser>
          <c:idx val="7"/>
          <c:order val="7"/>
          <c:tx>
            <c:strRef>
              <c:f>'EU lidstaten'!$A$13</c:f>
              <c:strCache>
                <c:ptCount val="1"/>
                <c:pt idx="0">
                  <c:v>SE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lidstaten'!$J$13</c:f>
              <c:numCache>
                <c:formatCode>0.00</c:formatCode>
                <c:ptCount val="1"/>
                <c:pt idx="0">
                  <c:v>220.45</c:v>
                </c:pt>
              </c:numCache>
            </c:numRef>
          </c:xVal>
          <c:yVal>
            <c:numRef>
              <c:f>'EU lidstaten'!$E$13</c:f>
              <c:numCache>
                <c:formatCode>0.00</c:formatCode>
                <c:ptCount val="1"/>
                <c:pt idx="0">
                  <c:v>119.35</c:v>
                </c:pt>
              </c:numCache>
            </c:numRef>
          </c:yVal>
          <c:smooth val="0"/>
          <c:extLst>
            <c:ext xmlns:c16="http://schemas.microsoft.com/office/drawing/2014/chart" uri="{C3380CC4-5D6E-409C-BE32-E72D297353CC}">
              <c16:uniqueId val="{00000007-465E-45AD-97A5-6237FB441C88}"/>
            </c:ext>
          </c:extLst>
        </c:ser>
        <c:ser>
          <c:idx val="8"/>
          <c:order val="8"/>
          <c:tx>
            <c:strRef>
              <c:f>'EU lidstaten'!$A$8</c:f>
              <c:strCache>
                <c:ptCount val="1"/>
                <c:pt idx="0">
                  <c:v>NL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lidstaten'!$J$8</c:f>
              <c:numCache>
                <c:formatCode>0.00</c:formatCode>
                <c:ptCount val="1"/>
                <c:pt idx="0">
                  <c:v>221.46</c:v>
                </c:pt>
              </c:numCache>
            </c:numRef>
          </c:xVal>
          <c:yVal>
            <c:numRef>
              <c:f>'EU lidstaten'!$E$8</c:f>
              <c:numCache>
                <c:formatCode>0.00</c:formatCode>
                <c:ptCount val="1"/>
                <c:pt idx="0">
                  <c:v>100.32</c:v>
                </c:pt>
              </c:numCache>
            </c:numRef>
          </c:yVal>
          <c:smooth val="0"/>
          <c:extLst>
            <c:ext xmlns:c16="http://schemas.microsoft.com/office/drawing/2014/chart" uri="{C3380CC4-5D6E-409C-BE32-E72D297353CC}">
              <c16:uniqueId val="{00000008-465E-45AD-97A5-6237FB441C88}"/>
            </c:ext>
          </c:extLst>
        </c:ser>
        <c:ser>
          <c:idx val="9"/>
          <c:order val="9"/>
          <c:tx>
            <c:strRef>
              <c:f>'EU lidstaten'!$A$14</c:f>
              <c:strCache>
                <c:ptCount val="1"/>
                <c:pt idx="0">
                  <c:v>DK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lidstaten'!$J$14</c:f>
              <c:numCache>
                <c:formatCode>0.00</c:formatCode>
                <c:ptCount val="1"/>
                <c:pt idx="0">
                  <c:v>260.93</c:v>
                </c:pt>
              </c:numCache>
            </c:numRef>
          </c:xVal>
          <c:yVal>
            <c:numRef>
              <c:f>'EU lidstaten'!$E$14</c:f>
              <c:numCache>
                <c:formatCode>0.00</c:formatCode>
                <c:ptCount val="1"/>
                <c:pt idx="0">
                  <c:v>115.15</c:v>
                </c:pt>
              </c:numCache>
            </c:numRef>
          </c:yVal>
          <c:smooth val="0"/>
          <c:extLst>
            <c:ext xmlns:c16="http://schemas.microsoft.com/office/drawing/2014/chart" uri="{C3380CC4-5D6E-409C-BE32-E72D297353CC}">
              <c16:uniqueId val="{00000009-465E-45AD-97A5-6237FB441C88}"/>
            </c:ext>
          </c:extLst>
        </c:ser>
        <c:ser>
          <c:idx val="10"/>
          <c:order val="10"/>
          <c:tx>
            <c:strRef>
              <c:f>'EU lidstaten'!$A$15</c:f>
              <c:strCache>
                <c:ptCount val="1"/>
                <c:pt idx="0">
                  <c:v>AT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lidstaten'!$J$15</c:f>
              <c:numCache>
                <c:formatCode>0.00</c:formatCode>
                <c:ptCount val="1"/>
                <c:pt idx="0">
                  <c:v>306</c:v>
                </c:pt>
              </c:numCache>
            </c:numRef>
          </c:xVal>
          <c:yVal>
            <c:numRef>
              <c:f>'EU lidstaten'!$E$15</c:f>
              <c:numCache>
                <c:formatCode>0.00</c:formatCode>
                <c:ptCount val="1"/>
                <c:pt idx="0">
                  <c:v>139.1</c:v>
                </c:pt>
              </c:numCache>
            </c:numRef>
          </c:yVal>
          <c:smooth val="0"/>
          <c:extLst>
            <c:ext xmlns:c16="http://schemas.microsoft.com/office/drawing/2014/chart" uri="{C3380CC4-5D6E-409C-BE32-E72D297353CC}">
              <c16:uniqueId val="{0000000A-465E-45AD-97A5-6237FB441C88}"/>
            </c:ext>
          </c:extLst>
        </c:ser>
        <c:ser>
          <c:idx val="11"/>
          <c:order val="11"/>
          <c:tx>
            <c:strRef>
              <c:f>'EU lidstaten'!$A$16</c:f>
              <c:strCache>
                <c:ptCount val="1"/>
                <c:pt idx="0">
                  <c:v>IE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lidstaten'!$J$16</c:f>
              <c:numCache>
                <c:formatCode>0.00</c:formatCode>
                <c:ptCount val="1"/>
                <c:pt idx="0">
                  <c:v>252.25</c:v>
                </c:pt>
              </c:numCache>
            </c:numRef>
          </c:xVal>
          <c:yVal>
            <c:numRef>
              <c:f>'EU lidstaten'!$E$16</c:f>
              <c:numCache>
                <c:formatCode>0.00</c:formatCode>
                <c:ptCount val="1"/>
                <c:pt idx="0">
                  <c:v>136.15</c:v>
                </c:pt>
              </c:numCache>
            </c:numRef>
          </c:yVal>
          <c:smooth val="0"/>
          <c:extLst>
            <c:ext xmlns:c16="http://schemas.microsoft.com/office/drawing/2014/chart" uri="{C3380CC4-5D6E-409C-BE32-E72D297353CC}">
              <c16:uniqueId val="{0000000B-465E-45AD-97A5-6237FB441C88}"/>
            </c:ext>
          </c:extLst>
        </c:ser>
        <c:ser>
          <c:idx val="12"/>
          <c:order val="12"/>
          <c:tx>
            <c:strRef>
              <c:f>'EU lidstaten'!$A$17</c:f>
              <c:strCache>
                <c:ptCount val="1"/>
                <c:pt idx="0">
                  <c:v>PT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lidstaten'!$J$17</c:f>
              <c:numCache>
                <c:formatCode>0.00</c:formatCode>
                <c:ptCount val="1"/>
                <c:pt idx="0">
                  <c:v>280.73</c:v>
                </c:pt>
              </c:numCache>
            </c:numRef>
          </c:xVal>
          <c:yVal>
            <c:numRef>
              <c:f>'EU lidstaten'!$E$17</c:f>
              <c:numCache>
                <c:formatCode>0.00</c:formatCode>
                <c:ptCount val="1"/>
                <c:pt idx="0">
                  <c:v>149.01</c:v>
                </c:pt>
              </c:numCache>
            </c:numRef>
          </c:yVal>
          <c:smooth val="0"/>
          <c:extLst>
            <c:ext xmlns:c16="http://schemas.microsoft.com/office/drawing/2014/chart" uri="{C3380CC4-5D6E-409C-BE32-E72D297353CC}">
              <c16:uniqueId val="{0000000C-465E-45AD-97A5-6237FB441C88}"/>
            </c:ext>
          </c:extLst>
        </c:ser>
        <c:ser>
          <c:idx val="13"/>
          <c:order val="13"/>
          <c:tx>
            <c:strRef>
              <c:f>'EU lidstaten'!$A$18</c:f>
              <c:strCache>
                <c:ptCount val="1"/>
                <c:pt idx="0">
                  <c:v>FI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lidstaten'!$J$18</c:f>
              <c:numCache>
                <c:formatCode>0.00</c:formatCode>
                <c:ptCount val="1"/>
                <c:pt idx="0">
                  <c:v>322.27999999999997</c:v>
                </c:pt>
              </c:numCache>
            </c:numRef>
          </c:xVal>
          <c:yVal>
            <c:numRef>
              <c:f>'EU lidstaten'!$E$18</c:f>
              <c:numCache>
                <c:formatCode>0.00</c:formatCode>
                <c:ptCount val="1"/>
                <c:pt idx="0">
                  <c:v>155.38</c:v>
                </c:pt>
              </c:numCache>
            </c:numRef>
          </c:yVal>
          <c:smooth val="0"/>
          <c:extLst>
            <c:ext xmlns:c16="http://schemas.microsoft.com/office/drawing/2014/chart" uri="{C3380CC4-5D6E-409C-BE32-E72D297353CC}">
              <c16:uniqueId val="{0000000D-465E-45AD-97A5-6237FB441C88}"/>
            </c:ext>
          </c:extLst>
        </c:ser>
        <c:ser>
          <c:idx val="14"/>
          <c:order val="14"/>
          <c:tx>
            <c:strRef>
              <c:f>'EU lidstaten'!$A$19</c:f>
              <c:strCache>
                <c:ptCount val="1"/>
                <c:pt idx="0">
                  <c:v>DE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0000"/>
                        <a:lumOff val="10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lidstaten'!$J$19</c:f>
              <c:numCache>
                <c:formatCode>0.00</c:formatCode>
                <c:ptCount val="1"/>
                <c:pt idx="0">
                  <c:v>287.52</c:v>
                </c:pt>
              </c:numCache>
            </c:numRef>
          </c:xVal>
          <c:yVal>
            <c:numRef>
              <c:f>'EU lidstaten'!$E$19</c:f>
              <c:numCache>
                <c:formatCode>0.00</c:formatCode>
                <c:ptCount val="1"/>
                <c:pt idx="0">
                  <c:v>143.18</c:v>
                </c:pt>
              </c:numCache>
            </c:numRef>
          </c:yVal>
          <c:smooth val="0"/>
          <c:extLst>
            <c:ext xmlns:c16="http://schemas.microsoft.com/office/drawing/2014/chart" uri="{C3380CC4-5D6E-409C-BE32-E72D297353CC}">
              <c16:uniqueId val="{0000000E-465E-45AD-97A5-6237FB441C88}"/>
            </c:ext>
          </c:extLst>
        </c:ser>
        <c:ser>
          <c:idx val="15"/>
          <c:order val="15"/>
          <c:tx>
            <c:strRef>
              <c:f>'EU lidstaten'!$A$20</c:f>
              <c:strCache>
                <c:ptCount val="1"/>
                <c:pt idx="0">
                  <c:v>UK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lidstaten'!$J$20</c:f>
              <c:numCache>
                <c:formatCode>0.00</c:formatCode>
                <c:ptCount val="1"/>
                <c:pt idx="0">
                  <c:v>264.92</c:v>
                </c:pt>
              </c:numCache>
            </c:numRef>
          </c:xVal>
          <c:yVal>
            <c:numRef>
              <c:f>'EU lidstaten'!$E$20</c:f>
              <c:numCache>
                <c:formatCode>0.00</c:formatCode>
                <c:ptCount val="1"/>
                <c:pt idx="0">
                  <c:v>141.22999999999999</c:v>
                </c:pt>
              </c:numCache>
            </c:numRef>
          </c:yVal>
          <c:smooth val="0"/>
          <c:extLst>
            <c:ext xmlns:c16="http://schemas.microsoft.com/office/drawing/2014/chart" uri="{C3380CC4-5D6E-409C-BE32-E72D297353CC}">
              <c16:uniqueId val="{0000000F-465E-45AD-97A5-6237FB441C88}"/>
            </c:ext>
          </c:extLst>
        </c:ser>
        <c:ser>
          <c:idx val="16"/>
          <c:order val="16"/>
          <c:tx>
            <c:strRef>
              <c:f>'EU lidstaten'!$A$21</c:f>
              <c:strCache>
                <c:ptCount val="1"/>
                <c:pt idx="0">
                  <c:v>MT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lidstaten'!$J$21</c:f>
              <c:numCache>
                <c:formatCode>0.00</c:formatCode>
                <c:ptCount val="1"/>
                <c:pt idx="0">
                  <c:v>242.51</c:v>
                </c:pt>
              </c:numCache>
            </c:numRef>
          </c:xVal>
          <c:yVal>
            <c:numRef>
              <c:f>'EU lidstaten'!$E$21</c:f>
              <c:numCache>
                <c:formatCode>0.00</c:formatCode>
                <c:ptCount val="1"/>
                <c:pt idx="0">
                  <c:v>143.4</c:v>
                </c:pt>
              </c:numCache>
            </c:numRef>
          </c:yVal>
          <c:smooth val="0"/>
          <c:extLst>
            <c:ext xmlns:c16="http://schemas.microsoft.com/office/drawing/2014/chart" uri="{C3380CC4-5D6E-409C-BE32-E72D297353CC}">
              <c16:uniqueId val="{00000010-465E-45AD-97A5-6237FB441C88}"/>
            </c:ext>
          </c:extLst>
        </c:ser>
        <c:ser>
          <c:idx val="17"/>
          <c:order val="17"/>
          <c:tx>
            <c:strRef>
              <c:f>'EU lidstaten'!$A$22</c:f>
              <c:strCache>
                <c:ptCount val="1"/>
                <c:pt idx="0">
                  <c:v>GR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lidstaten'!$J$22</c:f>
              <c:numCache>
                <c:formatCode>0.00</c:formatCode>
                <c:ptCount val="1"/>
                <c:pt idx="0">
                  <c:v>269.89999999999998</c:v>
                </c:pt>
              </c:numCache>
            </c:numRef>
          </c:xVal>
          <c:yVal>
            <c:numRef>
              <c:f>'EU lidstaten'!$E$22</c:f>
              <c:numCache>
                <c:formatCode>0.00</c:formatCode>
                <c:ptCount val="1"/>
                <c:pt idx="0">
                  <c:v>168.49</c:v>
                </c:pt>
              </c:numCache>
            </c:numRef>
          </c:yVal>
          <c:smooth val="0"/>
          <c:extLst>
            <c:ext xmlns:c16="http://schemas.microsoft.com/office/drawing/2014/chart" uri="{C3380CC4-5D6E-409C-BE32-E72D297353CC}">
              <c16:uniqueId val="{00000011-465E-45AD-97A5-6237FB441C88}"/>
            </c:ext>
          </c:extLst>
        </c:ser>
        <c:ser>
          <c:idx val="18"/>
          <c:order val="18"/>
          <c:tx>
            <c:strRef>
              <c:f>'EU lidstaten'!$A$23</c:f>
              <c:strCache>
                <c:ptCount val="1"/>
                <c:pt idx="0">
                  <c:v>SI</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lidstaten'!$J$23</c:f>
              <c:numCache>
                <c:formatCode>0.00</c:formatCode>
                <c:ptCount val="1"/>
                <c:pt idx="0">
                  <c:v>380.7</c:v>
                </c:pt>
              </c:numCache>
            </c:numRef>
          </c:xVal>
          <c:yVal>
            <c:numRef>
              <c:f>'EU lidstaten'!$E$23</c:f>
              <c:numCache>
                <c:formatCode>0.00</c:formatCode>
                <c:ptCount val="1"/>
                <c:pt idx="0">
                  <c:v>166.59</c:v>
                </c:pt>
              </c:numCache>
            </c:numRef>
          </c:yVal>
          <c:smooth val="0"/>
          <c:extLst>
            <c:ext xmlns:c16="http://schemas.microsoft.com/office/drawing/2014/chart" uri="{C3380CC4-5D6E-409C-BE32-E72D297353CC}">
              <c16:uniqueId val="{00000012-465E-45AD-97A5-6237FB441C88}"/>
            </c:ext>
          </c:extLst>
        </c:ser>
        <c:ser>
          <c:idx val="19"/>
          <c:order val="19"/>
          <c:tx>
            <c:strRef>
              <c:f>'EU lidstaten'!$A$24</c:f>
              <c:strCache>
                <c:ptCount val="1"/>
                <c:pt idx="0">
                  <c:v>EU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lidstaten'!$J$24</c:f>
              <c:numCache>
                <c:formatCode>0.00</c:formatCode>
                <c:ptCount val="1"/>
                <c:pt idx="0">
                  <c:v>300.17</c:v>
                </c:pt>
              </c:numCache>
            </c:numRef>
          </c:xVal>
          <c:yVal>
            <c:numRef>
              <c:f>'EU lidstaten'!$E$24</c:f>
              <c:numCache>
                <c:formatCode>0.00</c:formatCode>
                <c:ptCount val="1"/>
                <c:pt idx="0">
                  <c:v>160.79</c:v>
                </c:pt>
              </c:numCache>
            </c:numRef>
          </c:yVal>
          <c:smooth val="0"/>
          <c:extLst>
            <c:ext xmlns:c16="http://schemas.microsoft.com/office/drawing/2014/chart" uri="{C3380CC4-5D6E-409C-BE32-E72D297353CC}">
              <c16:uniqueId val="{00000013-465E-45AD-97A5-6237FB441C88}"/>
            </c:ext>
          </c:extLst>
        </c:ser>
        <c:ser>
          <c:idx val="20"/>
          <c:order val="20"/>
          <c:tx>
            <c:strRef>
              <c:f>'EU lidstaten'!$A$25</c:f>
              <c:strCache>
                <c:ptCount val="1"/>
                <c:pt idx="0">
                  <c:v>PL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lidstaten'!$J$25</c:f>
              <c:numCache>
                <c:formatCode>0.00</c:formatCode>
                <c:ptCount val="1"/>
                <c:pt idx="0">
                  <c:v>418.58</c:v>
                </c:pt>
              </c:numCache>
            </c:numRef>
          </c:xVal>
          <c:yVal>
            <c:numRef>
              <c:f>'EU lidstaten'!$E$25</c:f>
              <c:numCache>
                <c:formatCode>0.00</c:formatCode>
                <c:ptCount val="1"/>
                <c:pt idx="0">
                  <c:v>235.8</c:v>
                </c:pt>
              </c:numCache>
            </c:numRef>
          </c:yVal>
          <c:smooth val="0"/>
          <c:extLst>
            <c:ext xmlns:c16="http://schemas.microsoft.com/office/drawing/2014/chart" uri="{C3380CC4-5D6E-409C-BE32-E72D297353CC}">
              <c16:uniqueId val="{00000014-465E-45AD-97A5-6237FB441C88}"/>
            </c:ext>
          </c:extLst>
        </c:ser>
        <c:ser>
          <c:idx val="21"/>
          <c:order val="21"/>
          <c:tx>
            <c:strRef>
              <c:f>'EU lidstaten'!$A$26</c:f>
              <c:strCache>
                <c:ptCount val="1"/>
                <c:pt idx="0">
                  <c:v>CZ</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lidstaten'!$J$26</c:f>
              <c:numCache>
                <c:formatCode>0.00</c:formatCode>
                <c:ptCount val="1"/>
                <c:pt idx="0">
                  <c:v>402.25</c:v>
                </c:pt>
              </c:numCache>
            </c:numRef>
          </c:xVal>
          <c:yVal>
            <c:numRef>
              <c:f>'EU lidstaten'!$E$26</c:f>
              <c:numCache>
                <c:formatCode>0.00</c:formatCode>
                <c:ptCount val="1"/>
                <c:pt idx="0">
                  <c:v>249.44</c:v>
                </c:pt>
              </c:numCache>
            </c:numRef>
          </c:yVal>
          <c:smooth val="0"/>
          <c:extLst>
            <c:ext xmlns:c16="http://schemas.microsoft.com/office/drawing/2014/chart" uri="{C3380CC4-5D6E-409C-BE32-E72D297353CC}">
              <c16:uniqueId val="{00000015-465E-45AD-97A5-6237FB441C88}"/>
            </c:ext>
          </c:extLst>
        </c:ser>
        <c:ser>
          <c:idx val="22"/>
          <c:order val="22"/>
          <c:tx>
            <c:strRef>
              <c:f>'EU lidstaten'!$A$27</c:f>
              <c:strCache>
                <c:ptCount val="1"/>
                <c:pt idx="0">
                  <c:v>HR</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lidstaten'!$J$27</c:f>
              <c:numCache>
                <c:formatCode>0.00</c:formatCode>
                <c:ptCount val="1"/>
                <c:pt idx="0">
                  <c:v>471.33</c:v>
                </c:pt>
              </c:numCache>
            </c:numRef>
          </c:xVal>
          <c:yVal>
            <c:numRef>
              <c:f>'EU lidstaten'!$E$27</c:f>
              <c:numCache>
                <c:formatCode>0.00</c:formatCode>
                <c:ptCount val="1"/>
                <c:pt idx="0">
                  <c:v>280.81</c:v>
                </c:pt>
              </c:numCache>
            </c:numRef>
          </c:yVal>
          <c:smooth val="0"/>
          <c:extLst>
            <c:ext xmlns:c16="http://schemas.microsoft.com/office/drawing/2014/chart" uri="{C3380CC4-5D6E-409C-BE32-E72D297353CC}">
              <c16:uniqueId val="{00000016-465E-45AD-97A5-6237FB441C88}"/>
            </c:ext>
          </c:extLst>
        </c:ser>
        <c:ser>
          <c:idx val="23"/>
          <c:order val="23"/>
          <c:tx>
            <c:strRef>
              <c:f>'EU lidstaten'!$A$28</c:f>
              <c:strCache>
                <c:ptCount val="1"/>
                <c:pt idx="0">
                  <c:v>EE</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lidstaten'!$J$28</c:f>
              <c:numCache>
                <c:formatCode>0.00</c:formatCode>
                <c:ptCount val="1"/>
                <c:pt idx="0">
                  <c:v>530.14</c:v>
                </c:pt>
              </c:numCache>
            </c:numRef>
          </c:xVal>
          <c:yVal>
            <c:numRef>
              <c:f>'EU lidstaten'!$E$28</c:f>
              <c:numCache>
                <c:formatCode>0.00</c:formatCode>
                <c:ptCount val="1"/>
                <c:pt idx="0">
                  <c:v>348.36</c:v>
                </c:pt>
              </c:numCache>
            </c:numRef>
          </c:yVal>
          <c:smooth val="0"/>
          <c:extLst>
            <c:ext xmlns:c16="http://schemas.microsoft.com/office/drawing/2014/chart" uri="{C3380CC4-5D6E-409C-BE32-E72D297353CC}">
              <c16:uniqueId val="{00000017-465E-45AD-97A5-6237FB441C88}"/>
            </c:ext>
          </c:extLst>
        </c:ser>
        <c:ser>
          <c:idx val="24"/>
          <c:order val="24"/>
          <c:tx>
            <c:strRef>
              <c:f>'EU lidstaten'!$A$29</c:f>
              <c:strCache>
                <c:ptCount val="1"/>
                <c:pt idx="0">
                  <c:v>SK</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lidstaten'!$J$29</c:f>
              <c:numCache>
                <c:formatCode>0.00</c:formatCode>
                <c:ptCount val="1"/>
                <c:pt idx="0">
                  <c:v>539.95000000000005</c:v>
                </c:pt>
              </c:numCache>
            </c:numRef>
          </c:xVal>
          <c:yVal>
            <c:numRef>
              <c:f>'EU lidstaten'!$E$29</c:f>
              <c:numCache>
                <c:formatCode>0.00</c:formatCode>
                <c:ptCount val="1"/>
                <c:pt idx="0">
                  <c:v>346.15</c:v>
                </c:pt>
              </c:numCache>
            </c:numRef>
          </c:yVal>
          <c:smooth val="0"/>
          <c:extLst>
            <c:ext xmlns:c16="http://schemas.microsoft.com/office/drawing/2014/chart" uri="{C3380CC4-5D6E-409C-BE32-E72D297353CC}">
              <c16:uniqueId val="{00000018-465E-45AD-97A5-6237FB441C88}"/>
            </c:ext>
          </c:extLst>
        </c:ser>
        <c:ser>
          <c:idx val="25"/>
          <c:order val="25"/>
          <c:tx>
            <c:strRef>
              <c:f>'EU lidstaten'!$A$30</c:f>
              <c:strCache>
                <c:ptCount val="1"/>
                <c:pt idx="0">
                  <c:v>HU</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lidstaten'!$J$30</c:f>
              <c:numCache>
                <c:formatCode>0.00</c:formatCode>
                <c:ptCount val="1"/>
                <c:pt idx="0">
                  <c:v>608.09</c:v>
                </c:pt>
              </c:numCache>
            </c:numRef>
          </c:xVal>
          <c:yVal>
            <c:numRef>
              <c:f>'EU lidstaten'!$E$30</c:f>
              <c:numCache>
                <c:formatCode>0.00</c:formatCode>
                <c:ptCount val="1"/>
                <c:pt idx="0">
                  <c:v>363.01</c:v>
                </c:pt>
              </c:numCache>
            </c:numRef>
          </c:yVal>
          <c:smooth val="0"/>
          <c:extLst>
            <c:ext xmlns:c16="http://schemas.microsoft.com/office/drawing/2014/chart" uri="{C3380CC4-5D6E-409C-BE32-E72D297353CC}">
              <c16:uniqueId val="{00000019-465E-45AD-97A5-6237FB441C88}"/>
            </c:ext>
          </c:extLst>
        </c:ser>
        <c:ser>
          <c:idx val="26"/>
          <c:order val="26"/>
          <c:tx>
            <c:strRef>
              <c:f>'EU lidstaten'!$A$31</c:f>
              <c:strCache>
                <c:ptCount val="1"/>
                <c:pt idx="0">
                  <c:v>BG</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lidstaten'!$J$31</c:f>
              <c:numCache>
                <c:formatCode>0.00</c:formatCode>
                <c:ptCount val="1"/>
                <c:pt idx="0">
                  <c:v>406.61</c:v>
                </c:pt>
              </c:numCache>
            </c:numRef>
          </c:xVal>
          <c:yVal>
            <c:numRef>
              <c:f>'EU lidstaten'!$E$31</c:f>
              <c:numCache>
                <c:formatCode>0.00</c:formatCode>
                <c:ptCount val="1"/>
                <c:pt idx="0">
                  <c:v>380.74</c:v>
                </c:pt>
              </c:numCache>
            </c:numRef>
          </c:yVal>
          <c:smooth val="0"/>
          <c:extLst>
            <c:ext xmlns:c16="http://schemas.microsoft.com/office/drawing/2014/chart" uri="{C3380CC4-5D6E-409C-BE32-E72D297353CC}">
              <c16:uniqueId val="{0000001A-465E-45AD-97A5-6237FB441C88}"/>
            </c:ext>
          </c:extLst>
        </c:ser>
        <c:ser>
          <c:idx val="27"/>
          <c:order val="27"/>
          <c:tx>
            <c:strRef>
              <c:f>'EU lidstaten'!$A$32</c:f>
              <c:strCache>
                <c:ptCount val="1"/>
                <c:pt idx="0">
                  <c:v>RO</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lidstaten'!$J$32</c:f>
              <c:numCache>
                <c:formatCode>0.00</c:formatCode>
                <c:ptCount val="1"/>
                <c:pt idx="0">
                  <c:v>533.78</c:v>
                </c:pt>
              </c:numCache>
            </c:numRef>
          </c:xVal>
          <c:yVal>
            <c:numRef>
              <c:f>'EU lidstaten'!$E$32</c:f>
              <c:numCache>
                <c:formatCode>0.00</c:formatCode>
                <c:ptCount val="1"/>
                <c:pt idx="0">
                  <c:v>418.7</c:v>
                </c:pt>
              </c:numCache>
            </c:numRef>
          </c:yVal>
          <c:smooth val="0"/>
          <c:extLst>
            <c:ext xmlns:c16="http://schemas.microsoft.com/office/drawing/2014/chart" uri="{C3380CC4-5D6E-409C-BE32-E72D297353CC}">
              <c16:uniqueId val="{0000001B-465E-45AD-97A5-6237FB441C88}"/>
            </c:ext>
          </c:extLst>
        </c:ser>
        <c:ser>
          <c:idx val="28"/>
          <c:order val="28"/>
          <c:tx>
            <c:strRef>
              <c:f>'EU lidstaten'!$A$33</c:f>
              <c:strCache>
                <c:ptCount val="1"/>
                <c:pt idx="0">
                  <c:v>LT</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lidstaten'!$J$33</c:f>
              <c:numCache>
                <c:formatCode>0.00</c:formatCode>
                <c:ptCount val="1"/>
                <c:pt idx="0">
                  <c:v>751.7</c:v>
                </c:pt>
              </c:numCache>
            </c:numRef>
          </c:xVal>
          <c:yVal>
            <c:numRef>
              <c:f>'EU lidstaten'!$E$33</c:f>
              <c:numCache>
                <c:formatCode>0.00</c:formatCode>
                <c:ptCount val="1"/>
                <c:pt idx="0">
                  <c:v>490.34</c:v>
                </c:pt>
              </c:numCache>
            </c:numRef>
          </c:yVal>
          <c:smooth val="0"/>
          <c:extLst>
            <c:ext xmlns:c16="http://schemas.microsoft.com/office/drawing/2014/chart" uri="{C3380CC4-5D6E-409C-BE32-E72D297353CC}">
              <c16:uniqueId val="{0000001C-465E-45AD-97A5-6237FB441C88}"/>
            </c:ext>
          </c:extLst>
        </c:ser>
        <c:ser>
          <c:idx val="29"/>
          <c:order val="29"/>
          <c:tx>
            <c:strRef>
              <c:f>'EU lidstaten'!$A$34</c:f>
              <c:strCache>
                <c:ptCount val="1"/>
                <c:pt idx="0">
                  <c:v>LV</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'EU lidstaten'!$J$34</c:f>
              <c:numCache>
                <c:formatCode>0.00</c:formatCode>
                <c:ptCount val="1"/>
                <c:pt idx="0">
                  <c:v>701.71</c:v>
                </c:pt>
              </c:numCache>
            </c:numRef>
          </c:xVal>
          <c:yVal>
            <c:numRef>
              <c:f>'EU lidstaten'!$E$34</c:f>
              <c:numCache>
                <c:formatCode>0.00</c:formatCode>
                <c:ptCount val="1"/>
                <c:pt idx="0">
                  <c:v>498.74</c:v>
                </c:pt>
              </c:numCache>
            </c:numRef>
          </c:yVal>
          <c:smooth val="0"/>
          <c:extLst>
            <c:ext xmlns:c16="http://schemas.microsoft.com/office/drawing/2014/chart" uri="{C3380CC4-5D6E-409C-BE32-E72D297353CC}">
              <c16:uniqueId val="{0000001D-465E-45AD-97A5-6237FB441C88}"/>
            </c:ext>
          </c:extLst>
        </c:ser>
        <c:ser>
          <c:idx val="30"/>
          <c:order val="30"/>
          <c:tx>
            <c:v>referentielijn</c:v>
          </c:tx>
          <c:spPr>
            <a:ln w="25400" cap="rnd">
              <a:solidFill>
                <a:schemeClr val="accent2">
                  <a:lumMod val="75000"/>
                </a:schemeClr>
              </a:solidFill>
              <a:round/>
            </a:ln>
            <a:effectLst/>
          </c:spPr>
          <c:marker>
            <c:symbol val="none"/>
          </c:marker>
          <c:xVal>
            <c:numRef>
              <c:f>'EU lidstaten'!$C$114:$E$114</c:f>
              <c:numCache>
                <c:formatCode>0.00</c:formatCode>
                <c:ptCount val="3"/>
                <c:pt idx="0" formatCode="General">
                  <c:v>0</c:v>
                </c:pt>
                <c:pt idx="1">
                  <c:v>300.17</c:v>
                </c:pt>
                <c:pt idx="2" formatCode="General">
                  <c:v>900.51</c:v>
                </c:pt>
              </c:numCache>
            </c:numRef>
          </c:xVal>
          <c:yVal>
            <c:numRef>
              <c:f>'EU lidstaten'!$C$87:$E$87</c:f>
              <c:numCache>
                <c:formatCode>0.00</c:formatCode>
                <c:ptCount val="3"/>
                <c:pt idx="0" formatCode="General">
                  <c:v>0</c:v>
                </c:pt>
                <c:pt idx="1">
                  <c:v>160.79</c:v>
                </c:pt>
                <c:pt idx="2" formatCode="General">
                  <c:v>482.37</c:v>
                </c:pt>
              </c:numCache>
            </c:numRef>
          </c:yVal>
          <c:smooth val="0"/>
          <c:extLst>
            <c:ext xmlns:c16="http://schemas.microsoft.com/office/drawing/2014/chart" uri="{C3380CC4-5D6E-409C-BE32-E72D297353CC}">
              <c16:uniqueId val="{0000001E-465E-45AD-97A5-6237FB441C88}"/>
            </c:ext>
          </c:extLst>
        </c:ser>
        <c:ser>
          <c:idx val="31"/>
          <c:order val="31"/>
          <c:tx>
            <c:v>Gemiddelde EU (28)</c:v>
          </c:tx>
          <c:spPr>
            <a:ln w="25400" cap="rnd">
              <a:noFill/>
              <a:round/>
            </a:ln>
            <a:effectLst/>
          </c:spPr>
          <c:marker>
            <c:symbol val="circle"/>
            <c:size val="14"/>
            <c:spPr>
              <a:solidFill>
                <a:schemeClr val="accent4">
                  <a:lumMod val="20000"/>
                  <a:lumOff val="80000"/>
                </a:schemeClr>
              </a:solidFill>
              <a:ln w="15875">
                <a:solidFill>
                  <a:schemeClr val="accent4"/>
                </a:solidFill>
              </a:ln>
              <a:effectLst/>
            </c:spPr>
          </c:marker>
          <c:xVal>
            <c:numRef>
              <c:f>'EU lidstaten'!$D$117</c:f>
              <c:numCache>
                <c:formatCode>0.00</c:formatCode>
                <c:ptCount val="1"/>
                <c:pt idx="0">
                  <c:v>300.17</c:v>
                </c:pt>
              </c:numCache>
            </c:numRef>
          </c:xVal>
          <c:yVal>
            <c:numRef>
              <c:f>'EU lidstaten'!$D$90</c:f>
              <c:numCache>
                <c:formatCode>0.00</c:formatCode>
                <c:ptCount val="1"/>
                <c:pt idx="0">
                  <c:v>160.79</c:v>
                </c:pt>
              </c:numCache>
            </c:numRef>
          </c:yVal>
          <c:smooth val="0"/>
          <c:extLst>
            <c:ext xmlns:c16="http://schemas.microsoft.com/office/drawing/2014/chart" uri="{C3380CC4-5D6E-409C-BE32-E72D297353CC}">
              <c16:uniqueId val="{0000001F-465E-45AD-97A5-6237FB441C88}"/>
            </c:ext>
          </c:extLst>
        </c:ser>
        <c:ser>
          <c:idx val="32"/>
          <c:order val="32"/>
          <c:tx>
            <c:v>Vlaams Gewest</c:v>
          </c:tx>
          <c:spPr>
            <a:ln w="25400" cap="rnd">
              <a:noFill/>
              <a:round/>
            </a:ln>
            <a:effectLst/>
          </c:spPr>
          <c:marker>
            <c:symbol val="circle"/>
            <c:size val="14"/>
            <c:spPr>
              <a:solidFill>
                <a:schemeClr val="accent1">
                  <a:lumMod val="20000"/>
                  <a:lumOff val="80000"/>
                </a:schemeClr>
              </a:solidFill>
              <a:ln w="22225">
                <a:solidFill>
                  <a:schemeClr val="accent1"/>
                </a:solidFill>
              </a:ln>
              <a:effectLst/>
            </c:spPr>
          </c:marker>
          <c:xVal>
            <c:numRef>
              <c:f>'EU lidstaten'!$D$116</c:f>
              <c:numCache>
                <c:formatCode>0.00</c:formatCode>
                <c:ptCount val="1"/>
                <c:pt idx="0">
                  <c:v>229.26</c:v>
                </c:pt>
              </c:numCache>
            </c:numRef>
          </c:xVal>
          <c:yVal>
            <c:numRef>
              <c:f>'EU lidstaten'!$D$89</c:f>
              <c:numCache>
                <c:formatCode>0.00</c:formatCode>
                <c:ptCount val="1"/>
                <c:pt idx="0">
                  <c:v>97.2</c:v>
                </c:pt>
              </c:numCache>
            </c:numRef>
          </c:yVal>
          <c:smooth val="0"/>
          <c:extLst>
            <c:ext xmlns:c16="http://schemas.microsoft.com/office/drawing/2014/chart" uri="{C3380CC4-5D6E-409C-BE32-E72D297353CC}">
              <c16:uniqueId val="{00000020-465E-45AD-97A5-6237FB441C88}"/>
            </c:ext>
          </c:extLst>
        </c:ser>
        <c:dLbls>
          <c:showLegendKey val="0"/>
          <c:showVal val="0"/>
          <c:showCatName val="0"/>
          <c:showSerName val="0"/>
          <c:showPercent val="0"/>
          <c:showBubbleSize val="0"/>
        </c:dLbls>
        <c:axId val="291386008"/>
        <c:axId val="291386400"/>
      </c:scatterChart>
      <c:valAx>
        <c:axId val="291386008"/>
        <c:scaling>
          <c:orientation val="minMax"/>
          <c:max val="4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nl-BE" b="1"/>
                  <a:t>ASR-E </a:t>
                </a:r>
                <a:r>
                  <a:rPr lang="nl-BE" b="1">
                    <a:solidFill>
                      <a:schemeClr val="tx2"/>
                    </a:solidFill>
                  </a:rPr>
                  <a:t>- te voorkomen </a:t>
                </a:r>
                <a:r>
                  <a:rPr lang="nl-BE" b="1"/>
                  <a:t>(per 100.000 inw.)</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6400"/>
        <c:crosses val="autoZero"/>
        <c:crossBetween val="midCat"/>
        <c:majorUnit val="20"/>
      </c:valAx>
      <c:valAx>
        <c:axId val="291386400"/>
        <c:scaling>
          <c:orientation val="minMax"/>
          <c:max val="180"/>
          <c:min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b="1"/>
                  <a:t>ASR-E - </a:t>
                </a:r>
                <a:r>
                  <a:rPr lang="nl-BE" b="1">
                    <a:solidFill>
                      <a:schemeClr val="tx2"/>
                    </a:solidFill>
                  </a:rPr>
                  <a:t>behandelbaar</a:t>
                </a:r>
                <a:r>
                  <a:rPr lang="nl-BE" b="1"/>
                  <a:t> (per 100.000 inw.)</a:t>
                </a:r>
              </a:p>
            </c:rich>
          </c:tx>
          <c:layout>
            <c:manualLayout>
              <c:xMode val="edge"/>
              <c:yMode val="edge"/>
              <c:x val="4.9265840092754028E-3"/>
              <c:y val="0.18369694444444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138600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Vermijdbare sterfte</a:t>
            </a:r>
          </a:p>
        </c:rich>
      </c:tx>
      <c:layout>
        <c:manualLayout>
          <c:xMode val="edge"/>
          <c:yMode val="edge"/>
          <c:x val="0.68054888972211802"/>
          <c:y val="1.63703066528448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33569887097446155"/>
          <c:y val="0.1011764705882353"/>
          <c:w val="0.60500145815106443"/>
          <c:h val="0.80525993074395108"/>
        </c:manualLayout>
      </c:layout>
      <c:barChart>
        <c:barDir val="bar"/>
        <c:grouping val="stacked"/>
        <c:varyColors val="0"/>
        <c:ser>
          <c:idx val="2"/>
          <c:order val="0"/>
          <c:tx>
            <c:strRef>
              <c:f>'cijfers aantallen'!$E$3</c:f>
              <c:strCache>
                <c:ptCount val="1"/>
                <c:pt idx="0">
                  <c:v>Mannen</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'cijfers aantallen'!$A$5:$A$13</c15:sqref>
                  </c15:fullRef>
                </c:ext>
              </c:extLst>
              <c:f>'cijfers aantallen'!$A$6:$A$13</c:f>
              <c:strCache>
                <c:ptCount val="8"/>
                <c:pt idx="0">
                  <c:v>Nieuwvormingen</c:v>
                </c:pt>
                <c:pt idx="1">
                  <c:v>Hart- en vaatziekten</c:v>
                </c:pt>
                <c:pt idx="2">
                  <c:v>Ongevallen</c:v>
                </c:pt>
                <c:pt idx="3">
                  <c:v>Intentionele verwondingen en verwondingen door derden</c:v>
                </c:pt>
                <c:pt idx="4">
                  <c:v>Respiratoire aandoeningen</c:v>
                </c:pt>
                <c:pt idx="5">
                  <c:v>Middelengebruik</c:v>
                </c:pt>
                <c:pt idx="6">
                  <c:v>Aangeboren en perinatale aandoeningen</c:v>
                </c:pt>
                <c:pt idx="7">
                  <c:v>Andere oorzaken</c:v>
                </c:pt>
              </c:strCache>
            </c:strRef>
          </c:cat>
          <c:val>
            <c:numRef>
              <c:extLst>
                <c:ext xmlns:c15="http://schemas.microsoft.com/office/drawing/2012/chart" uri="{02D57815-91ED-43cb-92C2-25804820EDAC}">
                  <c15:fullRef>
                    <c15:sqref>'cijfers aantallen'!$E$5:$E$13</c15:sqref>
                  </c15:fullRef>
                </c:ext>
              </c:extLst>
              <c:f>'cijfers aantallen'!$E$6:$E$13</c:f>
              <c:numCache>
                <c:formatCode>#,##0</c:formatCode>
                <c:ptCount val="8"/>
                <c:pt idx="0">
                  <c:v>2812</c:v>
                </c:pt>
                <c:pt idx="1">
                  <c:v>1441</c:v>
                </c:pt>
                <c:pt idx="2">
                  <c:v>1055</c:v>
                </c:pt>
                <c:pt idx="3">
                  <c:v>1011</c:v>
                </c:pt>
                <c:pt idx="4">
                  <c:v>625</c:v>
                </c:pt>
                <c:pt idx="5">
                  <c:v>487</c:v>
                </c:pt>
                <c:pt idx="6">
                  <c:v>149</c:v>
                </c:pt>
                <c:pt idx="7">
                  <c:v>245</c:v>
                </c:pt>
              </c:numCache>
            </c:numRef>
          </c:val>
          <c:extLst>
            <c:ext xmlns:c16="http://schemas.microsoft.com/office/drawing/2014/chart" uri="{C3380CC4-5D6E-409C-BE32-E72D297353CC}">
              <c16:uniqueId val="{00000000-2110-4519-9845-F000A640DCDF}"/>
            </c:ext>
          </c:extLst>
        </c:ser>
        <c:dLbls>
          <c:showLegendKey val="0"/>
          <c:showVal val="0"/>
          <c:showCatName val="0"/>
          <c:showSerName val="0"/>
          <c:showPercent val="0"/>
          <c:showBubbleSize val="0"/>
        </c:dLbls>
        <c:gapWidth val="40"/>
        <c:overlap val="100"/>
        <c:axId val="287659560"/>
        <c:axId val="287690736"/>
      </c:barChart>
      <c:catAx>
        <c:axId val="287659560"/>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7690736"/>
        <c:crosses val="autoZero"/>
        <c:auto val="1"/>
        <c:lblAlgn val="ctr"/>
        <c:lblOffset val="100"/>
        <c:noMultiLvlLbl val="0"/>
      </c:catAx>
      <c:valAx>
        <c:axId val="287690736"/>
        <c:scaling>
          <c:orientation val="maxMin"/>
          <c:max val="30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7659560"/>
        <c:crosses val="autoZero"/>
        <c:crossBetween val="between"/>
        <c:majorUnit val="500"/>
      </c:valAx>
      <c:spPr>
        <a:solidFill>
          <a:schemeClr val="bg1"/>
        </a:solidFill>
        <a:ln>
          <a:noFill/>
        </a:ln>
        <a:effectLst/>
      </c:spPr>
    </c:plotArea>
    <c:legend>
      <c:legendPos val="r"/>
      <c:layout>
        <c:manualLayout>
          <c:xMode val="edge"/>
          <c:yMode val="edge"/>
          <c:x val="2.5590134566512518E-2"/>
          <c:y val="0.10062153995456451"/>
          <c:w val="0.14300191642711327"/>
          <c:h val="7.9050706896931999E-2"/>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alle </a:t>
            </a:r>
            <a:r>
              <a:rPr lang="nl-BE" baseline="0"/>
              <a:t>overlijdens:</a:t>
            </a:r>
            <a:r>
              <a:rPr lang="nl-BE" sz="1400" b="0" i="0" u="none" strike="noStrike" baseline="0">
                <a:effectLst/>
              </a:rPr>
              <a:t> vermijdbaar of niet?</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stacked"/>
        <c:varyColors val="0"/>
        <c:ser>
          <c:idx val="0"/>
          <c:order val="0"/>
          <c:tx>
            <c:strRef>
              <c:f>'evolutie percentages'!$C$3</c:f>
              <c:strCache>
                <c:ptCount val="1"/>
                <c:pt idx="0">
                  <c:v>niet vermijdbaar</c:v>
                </c:pt>
              </c:strCache>
            </c:strRef>
          </c:tx>
          <c:spPr>
            <a:solidFill>
              <a:schemeClr val="accent1">
                <a:lumMod val="20000"/>
                <a:lumOff val="80000"/>
              </a:schemeClr>
            </a:solidFill>
            <a:ln>
              <a:noFill/>
            </a:ln>
            <a:effectLst/>
          </c:spPr>
          <c:invertIfNegative val="0"/>
          <c:dLbls>
            <c:dLbl>
              <c:idx val="0"/>
              <c:tx>
                <c:rich>
                  <a:bodyPr/>
                  <a:lstStyle/>
                  <a:p>
                    <a:fld id="{E1A69C64-58AD-4209-BD4D-F81E8D02E3F6}"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671-46BF-A97D-AD2A0A42001D}"/>
                </c:ext>
              </c:extLst>
            </c:dLbl>
            <c:dLbl>
              <c:idx val="1"/>
              <c:tx>
                <c:rich>
                  <a:bodyPr/>
                  <a:lstStyle/>
                  <a:p>
                    <a:fld id="{E1EDCC5C-B94F-48EC-8990-24DFE31CDF06}"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5CD-4FA2-90CB-36DB6C84387D}"/>
                </c:ext>
              </c:extLst>
            </c:dLbl>
            <c:dLbl>
              <c:idx val="2"/>
              <c:tx>
                <c:rich>
                  <a:bodyPr/>
                  <a:lstStyle/>
                  <a:p>
                    <a:fld id="{EEEBE383-1B71-477D-93EE-5172B3BFC654}"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5CD-4FA2-90CB-36DB6C84387D}"/>
                </c:ext>
              </c:extLst>
            </c:dLbl>
            <c:dLbl>
              <c:idx val="3"/>
              <c:tx>
                <c:rich>
                  <a:bodyPr/>
                  <a:lstStyle/>
                  <a:p>
                    <a:fld id="{FD32C5BD-6605-4FC1-9A9F-3452514440F6}"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5CD-4FA2-90CB-36DB6C84387D}"/>
                </c:ext>
              </c:extLst>
            </c:dLbl>
            <c:dLbl>
              <c:idx val="4"/>
              <c:tx>
                <c:rich>
                  <a:bodyPr/>
                  <a:lstStyle/>
                  <a:p>
                    <a:fld id="{8C488487-F8C5-4786-BB32-C5BD276957F5}"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5CD-4FA2-90CB-36DB6C84387D}"/>
                </c:ext>
              </c:extLst>
            </c:dLbl>
            <c:dLbl>
              <c:idx val="5"/>
              <c:tx>
                <c:rich>
                  <a:bodyPr/>
                  <a:lstStyle/>
                  <a:p>
                    <a:fld id="{2B81E7B8-7803-41E1-A743-794899F4E333}"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A37-4244-B08C-35D55DB47B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percentages'!$A$5:$A$10</c:f>
              <c:numCache>
                <c:formatCode>General</c:formatCode>
                <c:ptCount val="6"/>
                <c:pt idx="0">
                  <c:v>2011</c:v>
                </c:pt>
                <c:pt idx="1">
                  <c:v>2012</c:v>
                </c:pt>
                <c:pt idx="2">
                  <c:v>2013</c:v>
                </c:pt>
                <c:pt idx="3">
                  <c:v>2014</c:v>
                </c:pt>
                <c:pt idx="4">
                  <c:v>2015</c:v>
                </c:pt>
                <c:pt idx="5">
                  <c:v>2016</c:v>
                </c:pt>
              </c:numCache>
            </c:numRef>
          </c:cat>
          <c:val>
            <c:numRef>
              <c:f>'evolutie percentages'!$C$5:$C$10</c:f>
              <c:numCache>
                <c:formatCode>#,##0</c:formatCode>
                <c:ptCount val="6"/>
                <c:pt idx="0">
                  <c:v>44459</c:v>
                </c:pt>
                <c:pt idx="1">
                  <c:v>47169</c:v>
                </c:pt>
                <c:pt idx="2">
                  <c:v>47803</c:v>
                </c:pt>
                <c:pt idx="3">
                  <c:v>45734</c:v>
                </c:pt>
                <c:pt idx="4">
                  <c:v>48926</c:v>
                </c:pt>
                <c:pt idx="5">
                  <c:v>47679</c:v>
                </c:pt>
              </c:numCache>
            </c:numRef>
          </c:val>
          <c:extLst>
            <c:ext xmlns:c15="http://schemas.microsoft.com/office/drawing/2012/chart" uri="{02D57815-91ED-43cb-92C2-25804820EDAC}">
              <c15:datalabelsRange>
                <c15:f>'evolutie percentages'!$D$5:$D$10</c15:f>
                <c15:dlblRangeCache>
                  <c:ptCount val="6"/>
                  <c:pt idx="0">
                    <c:v>77%</c:v>
                  </c:pt>
                  <c:pt idx="1">
                    <c:v>78%</c:v>
                  </c:pt>
                  <c:pt idx="2">
                    <c:v>78%</c:v>
                  </c:pt>
                  <c:pt idx="3">
                    <c:v>78%</c:v>
                  </c:pt>
                  <c:pt idx="4">
                    <c:v>79%</c:v>
                  </c:pt>
                  <c:pt idx="5">
                    <c:v>79%</c:v>
                  </c:pt>
                </c15:dlblRangeCache>
              </c15:datalabelsRange>
            </c:ext>
            <c:ext xmlns:c16="http://schemas.microsoft.com/office/drawing/2014/chart" uri="{C3380CC4-5D6E-409C-BE32-E72D297353CC}">
              <c16:uniqueId val="{00000005-7671-46BF-A97D-AD2A0A42001D}"/>
            </c:ext>
          </c:extLst>
        </c:ser>
        <c:ser>
          <c:idx val="2"/>
          <c:order val="1"/>
          <c:tx>
            <c:strRef>
              <c:f>'evolutie percentages'!$G$3</c:f>
              <c:strCache>
                <c:ptCount val="1"/>
                <c:pt idx="0">
                  <c:v>te voorkomen</c:v>
                </c:pt>
              </c:strCache>
            </c:strRef>
          </c:tx>
          <c:spPr>
            <a:solidFill>
              <a:schemeClr val="accent3"/>
            </a:solidFill>
            <a:ln>
              <a:noFill/>
            </a:ln>
            <a:effectLst/>
          </c:spPr>
          <c:invertIfNegative val="0"/>
          <c:dLbls>
            <c:dLbl>
              <c:idx val="0"/>
              <c:tx>
                <c:rich>
                  <a:bodyPr/>
                  <a:lstStyle/>
                  <a:p>
                    <a:fld id="{1CC75D84-4A83-40EA-9D41-B0A14F95AB3C}"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671-46BF-A97D-AD2A0A42001D}"/>
                </c:ext>
              </c:extLst>
            </c:dLbl>
            <c:dLbl>
              <c:idx val="1"/>
              <c:tx>
                <c:rich>
                  <a:bodyPr/>
                  <a:lstStyle/>
                  <a:p>
                    <a:fld id="{0AD701E5-44A2-4077-A05D-CE41D1F573AA}"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5CD-4FA2-90CB-36DB6C84387D}"/>
                </c:ext>
              </c:extLst>
            </c:dLbl>
            <c:dLbl>
              <c:idx val="2"/>
              <c:tx>
                <c:rich>
                  <a:bodyPr/>
                  <a:lstStyle/>
                  <a:p>
                    <a:fld id="{FCB80FDC-B46A-45EA-97A6-66A787871DCB}"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5CD-4FA2-90CB-36DB6C84387D}"/>
                </c:ext>
              </c:extLst>
            </c:dLbl>
            <c:dLbl>
              <c:idx val="3"/>
              <c:tx>
                <c:rich>
                  <a:bodyPr/>
                  <a:lstStyle/>
                  <a:p>
                    <a:fld id="{D303568E-F813-4092-A6AE-271BE90872DB}"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5CD-4FA2-90CB-36DB6C84387D}"/>
                </c:ext>
              </c:extLst>
            </c:dLbl>
            <c:dLbl>
              <c:idx val="4"/>
              <c:tx>
                <c:rich>
                  <a:bodyPr/>
                  <a:lstStyle/>
                  <a:p>
                    <a:fld id="{347C75A8-DB43-46B8-A75D-7D4643A2AB62}"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5CD-4FA2-90CB-36DB6C84387D}"/>
                </c:ext>
              </c:extLst>
            </c:dLbl>
            <c:dLbl>
              <c:idx val="5"/>
              <c:tx>
                <c:rich>
                  <a:bodyPr/>
                  <a:lstStyle/>
                  <a:p>
                    <a:fld id="{402D78BA-9720-486B-94CC-8DF05A8D9616}"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A37-4244-B08C-35D55DB47B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percentages'!$A$5:$A$10</c:f>
              <c:numCache>
                <c:formatCode>General</c:formatCode>
                <c:ptCount val="6"/>
                <c:pt idx="0">
                  <c:v>2011</c:v>
                </c:pt>
                <c:pt idx="1">
                  <c:v>2012</c:v>
                </c:pt>
                <c:pt idx="2">
                  <c:v>2013</c:v>
                </c:pt>
                <c:pt idx="3">
                  <c:v>2014</c:v>
                </c:pt>
                <c:pt idx="4">
                  <c:v>2015</c:v>
                </c:pt>
                <c:pt idx="5">
                  <c:v>2016</c:v>
                </c:pt>
              </c:numCache>
            </c:numRef>
          </c:cat>
          <c:val>
            <c:numRef>
              <c:f>'evolutie percentages'!$F$34:$F$39</c:f>
              <c:numCache>
                <c:formatCode>#,##0</c:formatCode>
                <c:ptCount val="6"/>
                <c:pt idx="0">
                  <c:v>7968</c:v>
                </c:pt>
                <c:pt idx="1">
                  <c:v>8082</c:v>
                </c:pt>
                <c:pt idx="2">
                  <c:v>8073</c:v>
                </c:pt>
                <c:pt idx="3">
                  <c:v>7875</c:v>
                </c:pt>
                <c:pt idx="4">
                  <c:v>8049</c:v>
                </c:pt>
                <c:pt idx="5">
                  <c:v>8114</c:v>
                </c:pt>
              </c:numCache>
            </c:numRef>
          </c:val>
          <c:extLst>
            <c:ext xmlns:c15="http://schemas.microsoft.com/office/drawing/2012/chart" uri="{02D57815-91ED-43cb-92C2-25804820EDAC}">
              <c15:datalabelsRange>
                <c15:f>'evolutie percentages'!$H$5:$H$10</c15:f>
                <c15:dlblRangeCache>
                  <c:ptCount val="6"/>
                  <c:pt idx="0">
                    <c:v>19%</c:v>
                  </c:pt>
                  <c:pt idx="1">
                    <c:v>18%</c:v>
                  </c:pt>
                  <c:pt idx="2">
                    <c:v>18%</c:v>
                  </c:pt>
                  <c:pt idx="3">
                    <c:v>18%</c:v>
                  </c:pt>
                  <c:pt idx="4">
                    <c:v>18%</c:v>
                  </c:pt>
                  <c:pt idx="5">
                    <c:v>18%</c:v>
                  </c:pt>
                </c15:dlblRangeCache>
              </c15:datalabelsRange>
            </c:ext>
            <c:ext xmlns:c16="http://schemas.microsoft.com/office/drawing/2014/chart" uri="{C3380CC4-5D6E-409C-BE32-E72D297353CC}">
              <c16:uniqueId val="{0000000B-7671-46BF-A97D-AD2A0A42001D}"/>
            </c:ext>
          </c:extLst>
        </c:ser>
        <c:ser>
          <c:idx val="1"/>
          <c:order val="2"/>
          <c:tx>
            <c:strRef>
              <c:f>'evolutie percentages'!$D$33</c:f>
              <c:strCache>
                <c:ptCount val="1"/>
                <c:pt idx="0">
                  <c:v>overlap</c:v>
                </c:pt>
              </c:strCache>
            </c:strRef>
          </c:tx>
          <c:spPr>
            <a:gradFill flip="none" rotWithShape="1">
              <a:gsLst>
                <a:gs pos="45000">
                  <a:schemeClr val="accent2"/>
                </a:gs>
                <a:gs pos="55000">
                  <a:schemeClr val="accent3"/>
                </a:gs>
              </a:gsLst>
              <a:lin ang="2700000" scaled="1"/>
              <a:tileRect/>
            </a:gradFill>
            <a:ln>
              <a:noFill/>
            </a:ln>
            <a:effectLst/>
          </c:spPr>
          <c:invertIfNegative val="0"/>
          <c:cat>
            <c:numRef>
              <c:f>'evolutie percentages'!$A$5:$A$10</c:f>
              <c:numCache>
                <c:formatCode>General</c:formatCode>
                <c:ptCount val="6"/>
                <c:pt idx="0">
                  <c:v>2011</c:v>
                </c:pt>
                <c:pt idx="1">
                  <c:v>2012</c:v>
                </c:pt>
                <c:pt idx="2">
                  <c:v>2013</c:v>
                </c:pt>
                <c:pt idx="3">
                  <c:v>2014</c:v>
                </c:pt>
                <c:pt idx="4">
                  <c:v>2015</c:v>
                </c:pt>
                <c:pt idx="5">
                  <c:v>2016</c:v>
                </c:pt>
              </c:numCache>
            </c:numRef>
          </c:cat>
          <c:val>
            <c:numRef>
              <c:f>'evolutie percentages'!$D$34:$D$39</c:f>
              <c:numCache>
                <c:formatCode>#,##0</c:formatCode>
                <c:ptCount val="6"/>
                <c:pt idx="0">
                  <c:v>3157</c:v>
                </c:pt>
                <c:pt idx="1">
                  <c:v>2993</c:v>
                </c:pt>
                <c:pt idx="2">
                  <c:v>3063</c:v>
                </c:pt>
                <c:pt idx="3">
                  <c:v>2810</c:v>
                </c:pt>
                <c:pt idx="4">
                  <c:v>3107</c:v>
                </c:pt>
                <c:pt idx="5">
                  <c:v>2914</c:v>
                </c:pt>
              </c:numCache>
            </c:numRef>
          </c:val>
          <c:extLst>
            <c:ext xmlns:c16="http://schemas.microsoft.com/office/drawing/2014/chart" uri="{C3380CC4-5D6E-409C-BE32-E72D297353CC}">
              <c16:uniqueId val="{0000000C-7671-46BF-A97D-AD2A0A42001D}"/>
            </c:ext>
          </c:extLst>
        </c:ser>
        <c:ser>
          <c:idx val="3"/>
          <c:order val="3"/>
          <c:tx>
            <c:strRef>
              <c:f>'evolutie percentages'!$I$3:$J$3</c:f>
              <c:strCache>
                <c:ptCount val="1"/>
                <c:pt idx="0">
                  <c:v>behandelbaar</c:v>
                </c:pt>
              </c:strCache>
            </c:strRef>
          </c:tx>
          <c:spPr>
            <a:solidFill>
              <a:schemeClr val="accent2"/>
            </a:solidFill>
            <a:ln>
              <a:noFill/>
            </a:ln>
            <a:effectLst/>
          </c:spPr>
          <c:invertIfNegative val="0"/>
          <c:dLbls>
            <c:dLbl>
              <c:idx val="0"/>
              <c:tx>
                <c:rich>
                  <a:bodyPr/>
                  <a:lstStyle/>
                  <a:p>
                    <a:fld id="{B7C1CDC4-A76E-4DE3-A1DF-A247E408A5EE}" type="CELLRANGE">
                      <a:rPr lang="en-US"/>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671-46BF-A97D-AD2A0A42001D}"/>
                </c:ext>
              </c:extLst>
            </c:dLbl>
            <c:dLbl>
              <c:idx val="1"/>
              <c:tx>
                <c:rich>
                  <a:bodyPr/>
                  <a:lstStyle/>
                  <a:p>
                    <a:fld id="{2FC0F59D-2870-498E-A831-669FE0CA8620}" type="CELLRANGE">
                      <a:rPr lang="nl-BE"/>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5CD-4FA2-90CB-36DB6C84387D}"/>
                </c:ext>
              </c:extLst>
            </c:dLbl>
            <c:dLbl>
              <c:idx val="2"/>
              <c:tx>
                <c:rich>
                  <a:bodyPr/>
                  <a:lstStyle/>
                  <a:p>
                    <a:fld id="{9BD99D26-7570-42D5-87DE-DDCEF60D1266}" type="CELLRANGE">
                      <a:rPr lang="nl-BE"/>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5CD-4FA2-90CB-36DB6C84387D}"/>
                </c:ext>
              </c:extLst>
            </c:dLbl>
            <c:dLbl>
              <c:idx val="3"/>
              <c:tx>
                <c:rich>
                  <a:bodyPr/>
                  <a:lstStyle/>
                  <a:p>
                    <a:fld id="{F8125C15-876F-4BE8-B5F3-B987011B1046}" type="CELLRANGE">
                      <a:rPr lang="nl-BE"/>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5CD-4FA2-90CB-36DB6C84387D}"/>
                </c:ext>
              </c:extLst>
            </c:dLbl>
            <c:dLbl>
              <c:idx val="4"/>
              <c:tx>
                <c:rich>
                  <a:bodyPr/>
                  <a:lstStyle/>
                  <a:p>
                    <a:fld id="{1E7E7690-0922-459A-8CC5-05C23BB0761A}" type="CELLRANGE">
                      <a:rPr lang="nl-BE"/>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5CD-4FA2-90CB-36DB6C84387D}"/>
                </c:ext>
              </c:extLst>
            </c:dLbl>
            <c:dLbl>
              <c:idx val="5"/>
              <c:tx>
                <c:rich>
                  <a:bodyPr/>
                  <a:lstStyle/>
                  <a:p>
                    <a:fld id="{B36A08B5-CBA4-4B4A-864B-AB94ECE9C9B5}" type="CELLRANGE">
                      <a:rPr lang="nl-BE"/>
                      <a:pPr/>
                      <a:t>[CELLRANGE]</a:t>
                    </a:fld>
                    <a:endParaRPr lang="nl-B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A37-4244-B08C-35D55DB47B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percentages'!$A$5:$A$10</c:f>
              <c:numCache>
                <c:formatCode>General</c:formatCode>
                <c:ptCount val="6"/>
                <c:pt idx="0">
                  <c:v>2011</c:v>
                </c:pt>
                <c:pt idx="1">
                  <c:v>2012</c:v>
                </c:pt>
                <c:pt idx="2">
                  <c:v>2013</c:v>
                </c:pt>
                <c:pt idx="3">
                  <c:v>2014</c:v>
                </c:pt>
                <c:pt idx="4">
                  <c:v>2015</c:v>
                </c:pt>
                <c:pt idx="5">
                  <c:v>2016</c:v>
                </c:pt>
              </c:numCache>
            </c:numRef>
          </c:cat>
          <c:val>
            <c:numRef>
              <c:f>'evolutie percentages'!$H$34:$H$39</c:f>
              <c:numCache>
                <c:formatCode>#,##0</c:formatCode>
                <c:ptCount val="6"/>
                <c:pt idx="0">
                  <c:v>2085</c:v>
                </c:pt>
                <c:pt idx="1">
                  <c:v>2138</c:v>
                </c:pt>
                <c:pt idx="2">
                  <c:v>2124</c:v>
                </c:pt>
                <c:pt idx="3">
                  <c:v>1882</c:v>
                </c:pt>
                <c:pt idx="4">
                  <c:v>1606</c:v>
                </c:pt>
                <c:pt idx="5">
                  <c:v>1649</c:v>
                </c:pt>
              </c:numCache>
            </c:numRef>
          </c:val>
          <c:extLst>
            <c:ext xmlns:c15="http://schemas.microsoft.com/office/drawing/2012/chart" uri="{02D57815-91ED-43cb-92C2-25804820EDAC}">
              <c15:datalabelsRange>
                <c15:f>'evolutie percentages'!$J$5:$J$10</c15:f>
                <c15:dlblRangeCache>
                  <c:ptCount val="6"/>
                  <c:pt idx="0">
                    <c:v>9%</c:v>
                  </c:pt>
                  <c:pt idx="1">
                    <c:v>8%</c:v>
                  </c:pt>
                  <c:pt idx="2">
                    <c:v>8%</c:v>
                  </c:pt>
                  <c:pt idx="3">
                    <c:v>8%</c:v>
                  </c:pt>
                  <c:pt idx="4">
                    <c:v>8%</c:v>
                  </c:pt>
                  <c:pt idx="5">
                    <c:v>8%</c:v>
                  </c:pt>
                </c15:dlblRangeCache>
              </c15:datalabelsRange>
            </c:ext>
            <c:ext xmlns:c16="http://schemas.microsoft.com/office/drawing/2014/chart" uri="{C3380CC4-5D6E-409C-BE32-E72D297353CC}">
              <c16:uniqueId val="{00000012-7671-46BF-A97D-AD2A0A42001D}"/>
            </c:ext>
          </c:extLst>
        </c:ser>
        <c:dLbls>
          <c:showLegendKey val="0"/>
          <c:showVal val="0"/>
          <c:showCatName val="0"/>
          <c:showSerName val="0"/>
          <c:showPercent val="0"/>
          <c:showBubbleSize val="0"/>
        </c:dLbls>
        <c:gapWidth val="50"/>
        <c:overlap val="100"/>
        <c:axId val="287693480"/>
        <c:axId val="287693872"/>
      </c:barChart>
      <c:catAx>
        <c:axId val="287693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7693872"/>
        <c:crosses val="autoZero"/>
        <c:auto val="1"/>
        <c:lblAlgn val="ctr"/>
        <c:lblOffset val="100"/>
        <c:noMultiLvlLbl val="0"/>
      </c:catAx>
      <c:valAx>
        <c:axId val="287693872"/>
        <c:scaling>
          <c:orientation val="minMax"/>
          <c:max val="62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76934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overlijdens</a:t>
            </a:r>
            <a:r>
              <a:rPr lang="nl-BE" baseline="0"/>
              <a:t> bij 0-74 jaar:</a:t>
            </a:r>
            <a:r>
              <a:rPr lang="nl-BE" sz="1400" b="0" i="0" u="none" strike="noStrike" baseline="0">
                <a:effectLst/>
              </a:rPr>
              <a:t> vermijdbaar of niet?</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stacked"/>
        <c:varyColors val="0"/>
        <c:ser>
          <c:idx val="0"/>
          <c:order val="0"/>
          <c:tx>
            <c:strRef>
              <c:f>'evolutie percentages'!$N$3</c:f>
              <c:strCache>
                <c:ptCount val="1"/>
                <c:pt idx="0">
                  <c:v>niet vermijdbaar</c:v>
                </c:pt>
              </c:strCache>
            </c:strRef>
          </c:tx>
          <c:spPr>
            <a:solidFill>
              <a:schemeClr val="accent1">
                <a:lumMod val="20000"/>
                <a:lumOff val="80000"/>
              </a:schemeClr>
            </a:solidFill>
            <a:ln>
              <a:noFill/>
            </a:ln>
            <a:effectLst/>
          </c:spPr>
          <c:invertIfNegative val="0"/>
          <c:dLbls>
            <c:dLbl>
              <c:idx val="0"/>
              <c:tx>
                <c:rich>
                  <a:bodyPr/>
                  <a:lstStyle/>
                  <a:p>
                    <a:fld id="{7CB41EA0-9152-4BBB-94A3-63D264C1B9BD}"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90F-4428-A44A-280BFC11A7F8}"/>
                </c:ext>
              </c:extLst>
            </c:dLbl>
            <c:dLbl>
              <c:idx val="1"/>
              <c:tx>
                <c:rich>
                  <a:bodyPr/>
                  <a:lstStyle/>
                  <a:p>
                    <a:fld id="{96E411A9-7D51-4C14-B098-E642B627747F}"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C8E0-438A-A1D9-F9D120DA5616}"/>
                </c:ext>
              </c:extLst>
            </c:dLbl>
            <c:dLbl>
              <c:idx val="2"/>
              <c:tx>
                <c:rich>
                  <a:bodyPr/>
                  <a:lstStyle/>
                  <a:p>
                    <a:fld id="{FFBB6A70-3E2E-42A9-A1AC-FB33E9EF1B6D}"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8E0-438A-A1D9-F9D120DA5616}"/>
                </c:ext>
              </c:extLst>
            </c:dLbl>
            <c:dLbl>
              <c:idx val="3"/>
              <c:tx>
                <c:rich>
                  <a:bodyPr/>
                  <a:lstStyle/>
                  <a:p>
                    <a:fld id="{7E8CADDC-F56A-4939-A52F-2FC61FF10B18}"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8E0-438A-A1D9-F9D120DA5616}"/>
                </c:ext>
              </c:extLst>
            </c:dLbl>
            <c:dLbl>
              <c:idx val="4"/>
              <c:tx>
                <c:rich>
                  <a:bodyPr/>
                  <a:lstStyle/>
                  <a:p>
                    <a:fld id="{5836F5D3-DC6A-493E-BF8D-09CF797E7699}"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8E0-438A-A1D9-F9D120DA5616}"/>
                </c:ext>
              </c:extLst>
            </c:dLbl>
            <c:dLbl>
              <c:idx val="5"/>
              <c:tx>
                <c:rich>
                  <a:bodyPr/>
                  <a:lstStyle/>
                  <a:p>
                    <a:fld id="{AE56A0C0-A830-488C-BB7E-E67B82E0EF07}"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AA62-41F8-94D6-4128201258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percentages'!$L$5:$L$10</c:f>
              <c:numCache>
                <c:formatCode>General</c:formatCode>
                <c:ptCount val="6"/>
                <c:pt idx="0">
                  <c:v>2011</c:v>
                </c:pt>
                <c:pt idx="1">
                  <c:v>2012</c:v>
                </c:pt>
                <c:pt idx="2">
                  <c:v>2013</c:v>
                </c:pt>
                <c:pt idx="3">
                  <c:v>2014</c:v>
                </c:pt>
                <c:pt idx="4">
                  <c:v>2015</c:v>
                </c:pt>
                <c:pt idx="5">
                  <c:v>2016</c:v>
                </c:pt>
              </c:numCache>
            </c:numRef>
          </c:cat>
          <c:val>
            <c:numRef>
              <c:f>'evolutie percentages'!$N$5:$N$10</c:f>
              <c:numCache>
                <c:formatCode>#,##0</c:formatCode>
                <c:ptCount val="6"/>
                <c:pt idx="0">
                  <c:v>6279</c:v>
                </c:pt>
                <c:pt idx="1">
                  <c:v>6524</c:v>
                </c:pt>
                <c:pt idx="2">
                  <c:v>6498</c:v>
                </c:pt>
                <c:pt idx="3">
                  <c:v>6169</c:v>
                </c:pt>
                <c:pt idx="4">
                  <c:v>6361</c:v>
                </c:pt>
                <c:pt idx="5">
                  <c:v>6313</c:v>
                </c:pt>
              </c:numCache>
            </c:numRef>
          </c:val>
          <c:extLst>
            <c:ext xmlns:c15="http://schemas.microsoft.com/office/drawing/2012/chart" uri="{02D57815-91ED-43cb-92C2-25804820EDAC}">
              <c15:datalabelsRange>
                <c15:f>'evolutie percentages'!$O$5:$O$10</c15:f>
                <c15:dlblRangeCache>
                  <c:ptCount val="6"/>
                  <c:pt idx="0">
                    <c:v>34%</c:v>
                  </c:pt>
                  <c:pt idx="1">
                    <c:v>36%</c:v>
                  </c:pt>
                  <c:pt idx="2">
                    <c:v>35%</c:v>
                  </c:pt>
                  <c:pt idx="3">
                    <c:v>35%</c:v>
                  </c:pt>
                  <c:pt idx="4">
                    <c:v>36%</c:v>
                  </c:pt>
                  <c:pt idx="5">
                    <c:v>36%</c:v>
                  </c:pt>
                </c15:dlblRangeCache>
              </c15:datalabelsRange>
            </c:ext>
            <c:ext xmlns:c16="http://schemas.microsoft.com/office/drawing/2014/chart" uri="{C3380CC4-5D6E-409C-BE32-E72D297353CC}">
              <c16:uniqueId val="{00000005-990F-4428-A44A-280BFC11A7F8}"/>
            </c:ext>
          </c:extLst>
        </c:ser>
        <c:ser>
          <c:idx val="2"/>
          <c:order val="1"/>
          <c:tx>
            <c:strRef>
              <c:f>'evolutie percentages'!$R$3</c:f>
              <c:strCache>
                <c:ptCount val="1"/>
                <c:pt idx="0">
                  <c:v>te voorkomen</c:v>
                </c:pt>
              </c:strCache>
            </c:strRef>
          </c:tx>
          <c:spPr>
            <a:solidFill>
              <a:schemeClr val="accent3"/>
            </a:solidFill>
            <a:ln>
              <a:noFill/>
            </a:ln>
            <a:effectLst/>
          </c:spPr>
          <c:invertIfNegative val="0"/>
          <c:dLbls>
            <c:dLbl>
              <c:idx val="0"/>
              <c:tx>
                <c:rich>
                  <a:bodyPr/>
                  <a:lstStyle/>
                  <a:p>
                    <a:fld id="{6772F6B3-5F91-4537-8C4E-D4E219778D8A}"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90F-4428-A44A-280BFC11A7F8}"/>
                </c:ext>
              </c:extLst>
            </c:dLbl>
            <c:dLbl>
              <c:idx val="1"/>
              <c:tx>
                <c:rich>
                  <a:bodyPr/>
                  <a:lstStyle/>
                  <a:p>
                    <a:fld id="{C7DF7193-91D9-4107-909A-2B5CEF0A7E66}"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8E0-438A-A1D9-F9D120DA5616}"/>
                </c:ext>
              </c:extLst>
            </c:dLbl>
            <c:dLbl>
              <c:idx val="2"/>
              <c:tx>
                <c:rich>
                  <a:bodyPr/>
                  <a:lstStyle/>
                  <a:p>
                    <a:fld id="{F5D10C73-B6D0-49CC-991E-7D39D69C67FE}"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8E0-438A-A1D9-F9D120DA5616}"/>
                </c:ext>
              </c:extLst>
            </c:dLbl>
            <c:dLbl>
              <c:idx val="3"/>
              <c:tx>
                <c:rich>
                  <a:bodyPr/>
                  <a:lstStyle/>
                  <a:p>
                    <a:fld id="{8C6C1EFA-449C-4E48-A80E-94FBB5E8DAF2}"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8E0-438A-A1D9-F9D120DA5616}"/>
                </c:ext>
              </c:extLst>
            </c:dLbl>
            <c:dLbl>
              <c:idx val="4"/>
              <c:tx>
                <c:rich>
                  <a:bodyPr/>
                  <a:lstStyle/>
                  <a:p>
                    <a:fld id="{455C95C2-B1C3-42DE-85CB-9B327BDFF952}"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8E0-438A-A1D9-F9D120DA5616}"/>
                </c:ext>
              </c:extLst>
            </c:dLbl>
            <c:dLbl>
              <c:idx val="5"/>
              <c:tx>
                <c:rich>
                  <a:bodyPr/>
                  <a:lstStyle/>
                  <a:p>
                    <a:fld id="{DA08C38F-B562-4B5C-81ED-B4562A340C52}"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A62-41F8-94D6-4128201258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percentages'!$L$5:$L$10</c:f>
              <c:numCache>
                <c:formatCode>General</c:formatCode>
                <c:ptCount val="6"/>
                <c:pt idx="0">
                  <c:v>2011</c:v>
                </c:pt>
                <c:pt idx="1">
                  <c:v>2012</c:v>
                </c:pt>
                <c:pt idx="2">
                  <c:v>2013</c:v>
                </c:pt>
                <c:pt idx="3">
                  <c:v>2014</c:v>
                </c:pt>
                <c:pt idx="4">
                  <c:v>2015</c:v>
                </c:pt>
                <c:pt idx="5">
                  <c:v>2016</c:v>
                </c:pt>
              </c:numCache>
            </c:numRef>
          </c:cat>
          <c:val>
            <c:numRef>
              <c:f>'evolutie percentages'!$Q$34:$Q$39</c:f>
              <c:numCache>
                <c:formatCode>#,##0</c:formatCode>
                <c:ptCount val="6"/>
                <c:pt idx="0">
                  <c:v>6785</c:v>
                </c:pt>
                <c:pt idx="1">
                  <c:v>6733</c:v>
                </c:pt>
                <c:pt idx="2">
                  <c:v>6732</c:v>
                </c:pt>
                <c:pt idx="3">
                  <c:v>6592</c:v>
                </c:pt>
                <c:pt idx="4">
                  <c:v>6638</c:v>
                </c:pt>
                <c:pt idx="5">
                  <c:v>6653</c:v>
                </c:pt>
              </c:numCache>
            </c:numRef>
          </c:val>
          <c:extLst>
            <c:ext xmlns:c15="http://schemas.microsoft.com/office/drawing/2012/chart" uri="{02D57815-91ED-43cb-92C2-25804820EDAC}">
              <c15:datalabelsRange>
                <c15:f>'evolutie percentages'!$S$5:$S$10</c15:f>
                <c15:dlblRangeCache>
                  <c:ptCount val="6"/>
                  <c:pt idx="0">
                    <c:v>54%</c:v>
                  </c:pt>
                  <c:pt idx="1">
                    <c:v>53%</c:v>
                  </c:pt>
                  <c:pt idx="2">
                    <c:v>53%</c:v>
                  </c:pt>
                  <c:pt idx="3">
                    <c:v>54%</c:v>
                  </c:pt>
                  <c:pt idx="4">
                    <c:v>55%</c:v>
                  </c:pt>
                  <c:pt idx="5">
                    <c:v>54%</c:v>
                  </c:pt>
                </c15:dlblRangeCache>
              </c15:datalabelsRange>
            </c:ext>
            <c:ext xmlns:c16="http://schemas.microsoft.com/office/drawing/2014/chart" uri="{C3380CC4-5D6E-409C-BE32-E72D297353CC}">
              <c16:uniqueId val="{0000000B-990F-4428-A44A-280BFC11A7F8}"/>
            </c:ext>
          </c:extLst>
        </c:ser>
        <c:ser>
          <c:idx val="1"/>
          <c:order val="2"/>
          <c:tx>
            <c:strRef>
              <c:f>'evolutie percentages'!$O$33</c:f>
              <c:strCache>
                <c:ptCount val="1"/>
                <c:pt idx="0">
                  <c:v>overlap</c:v>
                </c:pt>
              </c:strCache>
            </c:strRef>
          </c:tx>
          <c:spPr>
            <a:gradFill flip="none" rotWithShape="1">
              <a:gsLst>
                <a:gs pos="45000">
                  <a:schemeClr val="accent2"/>
                </a:gs>
                <a:gs pos="55000">
                  <a:schemeClr val="accent3"/>
                </a:gs>
              </a:gsLst>
              <a:lin ang="2700000" scaled="1"/>
              <a:tileRect/>
            </a:gradFill>
            <a:ln>
              <a:noFill/>
            </a:ln>
            <a:effectLst/>
          </c:spPr>
          <c:invertIfNegative val="0"/>
          <c:cat>
            <c:numRef>
              <c:f>'evolutie percentages'!$L$5:$L$10</c:f>
              <c:numCache>
                <c:formatCode>General</c:formatCode>
                <c:ptCount val="6"/>
                <c:pt idx="0">
                  <c:v>2011</c:v>
                </c:pt>
                <c:pt idx="1">
                  <c:v>2012</c:v>
                </c:pt>
                <c:pt idx="2">
                  <c:v>2013</c:v>
                </c:pt>
                <c:pt idx="3">
                  <c:v>2014</c:v>
                </c:pt>
                <c:pt idx="4">
                  <c:v>2015</c:v>
                </c:pt>
                <c:pt idx="5">
                  <c:v>2016</c:v>
                </c:pt>
              </c:numCache>
            </c:numRef>
          </c:cat>
          <c:val>
            <c:numRef>
              <c:f>'evolutie percentages'!$O$34:$O$39</c:f>
              <c:numCache>
                <c:formatCode>#,##0</c:formatCode>
                <c:ptCount val="6"/>
                <c:pt idx="0">
                  <c:v>3094</c:v>
                </c:pt>
                <c:pt idx="1">
                  <c:v>2937</c:v>
                </c:pt>
                <c:pt idx="2">
                  <c:v>2967</c:v>
                </c:pt>
                <c:pt idx="3">
                  <c:v>2746</c:v>
                </c:pt>
                <c:pt idx="4">
                  <c:v>3028</c:v>
                </c:pt>
                <c:pt idx="5">
                  <c:v>2882</c:v>
                </c:pt>
              </c:numCache>
            </c:numRef>
          </c:val>
          <c:extLst>
            <c:ext xmlns:c16="http://schemas.microsoft.com/office/drawing/2014/chart" uri="{C3380CC4-5D6E-409C-BE32-E72D297353CC}">
              <c16:uniqueId val="{0000000C-990F-4428-A44A-280BFC11A7F8}"/>
            </c:ext>
          </c:extLst>
        </c:ser>
        <c:ser>
          <c:idx val="3"/>
          <c:order val="3"/>
          <c:tx>
            <c:strRef>
              <c:f>'evolutie percentages'!$T$3</c:f>
              <c:strCache>
                <c:ptCount val="1"/>
                <c:pt idx="0">
                  <c:v>behandelbaar</c:v>
                </c:pt>
              </c:strCache>
            </c:strRef>
          </c:tx>
          <c:spPr>
            <a:solidFill>
              <a:schemeClr val="accent2"/>
            </a:solidFill>
            <a:ln>
              <a:noFill/>
            </a:ln>
            <a:effectLst/>
          </c:spPr>
          <c:invertIfNegative val="0"/>
          <c:dLbls>
            <c:dLbl>
              <c:idx val="0"/>
              <c:tx>
                <c:rich>
                  <a:bodyPr/>
                  <a:lstStyle/>
                  <a:p>
                    <a:fld id="{1B22657C-68E4-42B8-B99F-387350503FA1}"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90F-4428-A44A-280BFC11A7F8}"/>
                </c:ext>
              </c:extLst>
            </c:dLbl>
            <c:dLbl>
              <c:idx val="1"/>
              <c:tx>
                <c:rich>
                  <a:bodyPr/>
                  <a:lstStyle/>
                  <a:p>
                    <a:fld id="{3FDEAFAB-29CA-432F-A871-B600A14D7CE5}"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8E0-438A-A1D9-F9D120DA5616}"/>
                </c:ext>
              </c:extLst>
            </c:dLbl>
            <c:dLbl>
              <c:idx val="2"/>
              <c:tx>
                <c:rich>
                  <a:bodyPr/>
                  <a:lstStyle/>
                  <a:p>
                    <a:fld id="{0F0574BD-83C1-419F-9DFE-EC12F9184FB8}"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8E0-438A-A1D9-F9D120DA5616}"/>
                </c:ext>
              </c:extLst>
            </c:dLbl>
            <c:dLbl>
              <c:idx val="3"/>
              <c:tx>
                <c:rich>
                  <a:bodyPr/>
                  <a:lstStyle/>
                  <a:p>
                    <a:fld id="{67B01E73-5116-44CF-856C-555450227B08}"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8E0-438A-A1D9-F9D120DA5616}"/>
                </c:ext>
              </c:extLst>
            </c:dLbl>
            <c:dLbl>
              <c:idx val="4"/>
              <c:tx>
                <c:rich>
                  <a:bodyPr/>
                  <a:lstStyle/>
                  <a:p>
                    <a:fld id="{6A728C2E-7D3B-4D37-BEE2-318C7593999D}"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C8E0-438A-A1D9-F9D120DA5616}"/>
                </c:ext>
              </c:extLst>
            </c:dLbl>
            <c:dLbl>
              <c:idx val="5"/>
              <c:tx>
                <c:rich>
                  <a:bodyPr/>
                  <a:lstStyle/>
                  <a:p>
                    <a:fld id="{47D9128B-9CC7-4515-9921-E5FC5C9E8E13}" type="CELLRANGE">
                      <a:rPr lang="nl-BE"/>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A62-41F8-94D6-4128201258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percentages'!$L$5:$L$10</c:f>
              <c:numCache>
                <c:formatCode>General</c:formatCode>
                <c:ptCount val="6"/>
                <c:pt idx="0">
                  <c:v>2011</c:v>
                </c:pt>
                <c:pt idx="1">
                  <c:v>2012</c:v>
                </c:pt>
                <c:pt idx="2">
                  <c:v>2013</c:v>
                </c:pt>
                <c:pt idx="3">
                  <c:v>2014</c:v>
                </c:pt>
                <c:pt idx="4">
                  <c:v>2015</c:v>
                </c:pt>
                <c:pt idx="5">
                  <c:v>2016</c:v>
                </c:pt>
              </c:numCache>
            </c:numRef>
          </c:cat>
          <c:val>
            <c:numRef>
              <c:f>'evolutie percentages'!$S$34:$S$39</c:f>
              <c:numCache>
                <c:formatCode>#,##0</c:formatCode>
                <c:ptCount val="6"/>
                <c:pt idx="0">
                  <c:v>2085</c:v>
                </c:pt>
                <c:pt idx="1">
                  <c:v>2138</c:v>
                </c:pt>
                <c:pt idx="2">
                  <c:v>2124</c:v>
                </c:pt>
                <c:pt idx="3">
                  <c:v>1882</c:v>
                </c:pt>
                <c:pt idx="4">
                  <c:v>1605</c:v>
                </c:pt>
                <c:pt idx="5">
                  <c:v>1649</c:v>
                </c:pt>
              </c:numCache>
            </c:numRef>
          </c:val>
          <c:extLst>
            <c:ext xmlns:c15="http://schemas.microsoft.com/office/drawing/2012/chart" uri="{02D57815-91ED-43cb-92C2-25804820EDAC}">
              <c15:datalabelsRange>
                <c15:f>'evolutie percentages'!$U$5:$U$10</c15:f>
                <c15:dlblRangeCache>
                  <c:ptCount val="6"/>
                  <c:pt idx="0">
                    <c:v>28%</c:v>
                  </c:pt>
                  <c:pt idx="1">
                    <c:v>28%</c:v>
                  </c:pt>
                  <c:pt idx="2">
                    <c:v>28%</c:v>
                  </c:pt>
                  <c:pt idx="3">
                    <c:v>27%</c:v>
                  </c:pt>
                  <c:pt idx="4">
                    <c:v>26%</c:v>
                  </c:pt>
                  <c:pt idx="5">
                    <c:v>26%</c:v>
                  </c:pt>
                </c15:dlblRangeCache>
              </c15:datalabelsRange>
            </c:ext>
            <c:ext xmlns:c16="http://schemas.microsoft.com/office/drawing/2014/chart" uri="{C3380CC4-5D6E-409C-BE32-E72D297353CC}">
              <c16:uniqueId val="{00000012-990F-4428-A44A-280BFC11A7F8}"/>
            </c:ext>
          </c:extLst>
        </c:ser>
        <c:dLbls>
          <c:showLegendKey val="0"/>
          <c:showVal val="0"/>
          <c:showCatName val="0"/>
          <c:showSerName val="0"/>
          <c:showPercent val="0"/>
          <c:showBubbleSize val="0"/>
        </c:dLbls>
        <c:gapWidth val="50"/>
        <c:overlap val="100"/>
        <c:axId val="127660128"/>
        <c:axId val="127660520"/>
      </c:barChart>
      <c:catAx>
        <c:axId val="127660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7660520"/>
        <c:crosses val="autoZero"/>
        <c:auto val="1"/>
        <c:lblAlgn val="ctr"/>
        <c:lblOffset val="100"/>
        <c:noMultiLvlLbl val="0"/>
      </c:catAx>
      <c:valAx>
        <c:axId val="127660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76601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overlijdens</a:t>
            </a:r>
            <a:r>
              <a:rPr lang="nl-BE" baseline="0"/>
              <a:t> bij 0-74 jaar:</a:t>
            </a:r>
            <a:r>
              <a:rPr lang="nl-BE" sz="1400" b="0" i="0" u="none" strike="noStrike" baseline="0">
                <a:effectLst/>
              </a:rPr>
              <a:t> vermijdbaar of niet?</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stacked"/>
        <c:varyColors val="0"/>
        <c:ser>
          <c:idx val="0"/>
          <c:order val="0"/>
          <c:tx>
            <c:strRef>
              <c:f>'evolutie percentages'!$N$3</c:f>
              <c:strCache>
                <c:ptCount val="1"/>
                <c:pt idx="0">
                  <c:v>niet vermijdbaar</c:v>
                </c:pt>
              </c:strCache>
            </c:strRef>
          </c:tx>
          <c:spPr>
            <a:solidFill>
              <a:schemeClr val="accent1">
                <a:lumMod val="20000"/>
                <a:lumOff val="80000"/>
              </a:schemeClr>
            </a:solidFill>
            <a:ln>
              <a:noFill/>
            </a:ln>
            <a:effectLst/>
          </c:spPr>
          <c:invertIfNegative val="0"/>
          <c:dLbls>
            <c:dLbl>
              <c:idx val="0"/>
              <c:tx>
                <c:rich>
                  <a:bodyPr/>
                  <a:lstStyle/>
                  <a:p>
                    <a:fld id="{E15FDB8E-2089-42AF-926E-BD73C5B09E88}"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69E-4AE3-84D5-4ED190A9032D}"/>
                </c:ext>
              </c:extLst>
            </c:dLbl>
            <c:dLbl>
              <c:idx val="1"/>
              <c:tx>
                <c:rich>
                  <a:bodyPr/>
                  <a:lstStyle/>
                  <a:p>
                    <a:fld id="{6E36770B-068D-4215-B2A6-03306B13001E}"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69E-4AE3-84D5-4ED190A9032D}"/>
                </c:ext>
              </c:extLst>
            </c:dLbl>
            <c:dLbl>
              <c:idx val="2"/>
              <c:tx>
                <c:rich>
                  <a:bodyPr/>
                  <a:lstStyle/>
                  <a:p>
                    <a:fld id="{9167B20F-398F-4A2D-B37E-9882F8B12C22}"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69E-4AE3-84D5-4ED190A9032D}"/>
                </c:ext>
              </c:extLst>
            </c:dLbl>
            <c:dLbl>
              <c:idx val="3"/>
              <c:tx>
                <c:rich>
                  <a:bodyPr/>
                  <a:lstStyle/>
                  <a:p>
                    <a:fld id="{F7ED5FAD-7DD4-4B46-891A-1BD7B4949DFC}"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69E-4AE3-84D5-4ED190A9032D}"/>
                </c:ext>
              </c:extLst>
            </c:dLbl>
            <c:dLbl>
              <c:idx val="4"/>
              <c:tx>
                <c:rich>
                  <a:bodyPr/>
                  <a:lstStyle/>
                  <a:p>
                    <a:fld id="{7C6852E7-988F-432D-A63B-334D5C512DC5}"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69E-4AE3-84D5-4ED190A9032D}"/>
                </c:ext>
              </c:extLst>
            </c:dLbl>
            <c:dLbl>
              <c:idx val="5"/>
              <c:tx>
                <c:rich>
                  <a:bodyPr/>
                  <a:lstStyle/>
                  <a:p>
                    <a:fld id="{79B17538-19C6-45DC-86C0-39A853070EB2}"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69E-4AE3-84D5-4ED190A903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percentages'!$L$5:$L$10</c:f>
              <c:numCache>
                <c:formatCode>General</c:formatCode>
                <c:ptCount val="6"/>
                <c:pt idx="0">
                  <c:v>2011</c:v>
                </c:pt>
                <c:pt idx="1">
                  <c:v>2012</c:v>
                </c:pt>
                <c:pt idx="2">
                  <c:v>2013</c:v>
                </c:pt>
                <c:pt idx="3">
                  <c:v>2014</c:v>
                </c:pt>
                <c:pt idx="4">
                  <c:v>2015</c:v>
                </c:pt>
                <c:pt idx="5">
                  <c:v>2016</c:v>
                </c:pt>
              </c:numCache>
            </c:numRef>
          </c:cat>
          <c:val>
            <c:numRef>
              <c:f>'evolutie percentages'!$O$5:$O$10</c:f>
              <c:numCache>
                <c:formatCode>0%</c:formatCode>
                <c:ptCount val="6"/>
                <c:pt idx="0">
                  <c:v>0.3441868113797073</c:v>
                </c:pt>
                <c:pt idx="1">
                  <c:v>0.35588042766746675</c:v>
                </c:pt>
                <c:pt idx="2">
                  <c:v>0.3546749631570329</c:v>
                </c:pt>
                <c:pt idx="3">
                  <c:v>0.35476450629708434</c:v>
                </c:pt>
                <c:pt idx="4">
                  <c:v>0.36076451905626133</c:v>
                </c:pt>
                <c:pt idx="5">
                  <c:v>0.36080470937875064</c:v>
                </c:pt>
              </c:numCache>
            </c:numRef>
          </c:val>
          <c:extLst>
            <c:ext xmlns:c15="http://schemas.microsoft.com/office/drawing/2012/chart" uri="{02D57815-91ED-43cb-92C2-25804820EDAC}">
              <c15:datalabelsRange>
                <c15:f>'evolutie percentages'!$O$5:$O$10</c15:f>
                <c15:dlblRangeCache>
                  <c:ptCount val="6"/>
                  <c:pt idx="0">
                    <c:v>34%</c:v>
                  </c:pt>
                  <c:pt idx="1">
                    <c:v>36%</c:v>
                  </c:pt>
                  <c:pt idx="2">
                    <c:v>35%</c:v>
                  </c:pt>
                  <c:pt idx="3">
                    <c:v>35%</c:v>
                  </c:pt>
                  <c:pt idx="4">
                    <c:v>36%</c:v>
                  </c:pt>
                  <c:pt idx="5">
                    <c:v>36%</c:v>
                  </c:pt>
                </c15:dlblRangeCache>
              </c15:datalabelsRange>
            </c:ext>
            <c:ext xmlns:c16="http://schemas.microsoft.com/office/drawing/2014/chart" uri="{C3380CC4-5D6E-409C-BE32-E72D297353CC}">
              <c16:uniqueId val="{00000000-BF89-4157-AB93-95852DB330B1}"/>
            </c:ext>
          </c:extLst>
        </c:ser>
        <c:ser>
          <c:idx val="2"/>
          <c:order val="1"/>
          <c:tx>
            <c:strRef>
              <c:f>'evolutie percentages'!$R$3</c:f>
              <c:strCache>
                <c:ptCount val="1"/>
                <c:pt idx="0">
                  <c:v>te voorkomen</c:v>
                </c:pt>
              </c:strCache>
            </c:strRef>
          </c:tx>
          <c:spPr>
            <a:solidFill>
              <a:schemeClr val="accent3"/>
            </a:solidFill>
            <a:ln>
              <a:noFill/>
            </a:ln>
            <a:effectLst/>
          </c:spPr>
          <c:invertIfNegative val="0"/>
          <c:dLbls>
            <c:dLbl>
              <c:idx val="0"/>
              <c:tx>
                <c:rich>
                  <a:bodyPr/>
                  <a:lstStyle/>
                  <a:p>
                    <a:fld id="{F65CAC42-0013-4716-BA10-1DE0801A8816}" type="CELLRANGE">
                      <a:rPr lang="en-US"/>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F89-4157-AB93-95852DB330B1}"/>
                </c:ext>
              </c:extLst>
            </c:dLbl>
            <c:dLbl>
              <c:idx val="1"/>
              <c:tx>
                <c:rich>
                  <a:bodyPr/>
                  <a:lstStyle/>
                  <a:p>
                    <a:fld id="{1A1DE68A-F3C6-428F-BCFD-DC021AC18778}"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9CFC-4387-B62B-CE4E220DC05D}"/>
                </c:ext>
              </c:extLst>
            </c:dLbl>
            <c:dLbl>
              <c:idx val="2"/>
              <c:tx>
                <c:rich>
                  <a:bodyPr/>
                  <a:lstStyle/>
                  <a:p>
                    <a:fld id="{E5760A99-3685-431C-B9EC-C205DCEEB769}"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CFC-4387-B62B-CE4E220DC05D}"/>
                </c:ext>
              </c:extLst>
            </c:dLbl>
            <c:dLbl>
              <c:idx val="3"/>
              <c:tx>
                <c:rich>
                  <a:bodyPr/>
                  <a:lstStyle/>
                  <a:p>
                    <a:fld id="{FB1BDF0E-5C4B-4E27-8DEF-327D028CED1C}"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CFC-4387-B62B-CE4E220DC05D}"/>
                </c:ext>
              </c:extLst>
            </c:dLbl>
            <c:dLbl>
              <c:idx val="4"/>
              <c:tx>
                <c:rich>
                  <a:bodyPr/>
                  <a:lstStyle/>
                  <a:p>
                    <a:fld id="{6531C53D-C916-4DFE-B099-2307CBF1B8D2}"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CFC-4387-B62B-CE4E220DC05D}"/>
                </c:ext>
              </c:extLst>
            </c:dLbl>
            <c:dLbl>
              <c:idx val="5"/>
              <c:tx>
                <c:rich>
                  <a:bodyPr/>
                  <a:lstStyle/>
                  <a:p>
                    <a:fld id="{D1A7CB1D-588C-461C-8EB3-7914C10A6C5C}"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5516-4008-9169-BCACA6A420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percentages'!$L$5:$L$10</c:f>
              <c:numCache>
                <c:formatCode>General</c:formatCode>
                <c:ptCount val="6"/>
                <c:pt idx="0">
                  <c:v>2011</c:v>
                </c:pt>
                <c:pt idx="1">
                  <c:v>2012</c:v>
                </c:pt>
                <c:pt idx="2">
                  <c:v>2013</c:v>
                </c:pt>
                <c:pt idx="3">
                  <c:v>2014</c:v>
                </c:pt>
                <c:pt idx="4">
                  <c:v>2015</c:v>
                </c:pt>
                <c:pt idx="5">
                  <c:v>2016</c:v>
                </c:pt>
              </c:numCache>
            </c:numRef>
          </c:cat>
          <c:val>
            <c:numRef>
              <c:f>'evolutie percentages'!$R$34:$R$39</c:f>
              <c:numCache>
                <c:formatCode>0%</c:formatCode>
                <c:ptCount val="6"/>
                <c:pt idx="0">
                  <c:v>0.37192347749821847</c:v>
                </c:pt>
                <c:pt idx="1">
                  <c:v>0.36728125681867774</c:v>
                </c:pt>
                <c:pt idx="2">
                  <c:v>0.36744719174717538</c:v>
                </c:pt>
                <c:pt idx="3">
                  <c:v>0.37909022945540283</c:v>
                </c:pt>
                <c:pt idx="4">
                  <c:v>0.37647459165154262</c:v>
                </c:pt>
                <c:pt idx="5">
                  <c:v>0.38023661199062697</c:v>
                </c:pt>
              </c:numCache>
            </c:numRef>
          </c:val>
          <c:extLst>
            <c:ext xmlns:c15="http://schemas.microsoft.com/office/drawing/2012/chart" uri="{02D57815-91ED-43cb-92C2-25804820EDAC}">
              <c15:datalabelsRange>
                <c15:f>'evolutie percentages'!$S$5:$S$10</c15:f>
                <c15:dlblRangeCache>
                  <c:ptCount val="6"/>
                  <c:pt idx="0">
                    <c:v>54%</c:v>
                  </c:pt>
                  <c:pt idx="1">
                    <c:v>53%</c:v>
                  </c:pt>
                  <c:pt idx="2">
                    <c:v>53%</c:v>
                  </c:pt>
                  <c:pt idx="3">
                    <c:v>54%</c:v>
                  </c:pt>
                  <c:pt idx="4">
                    <c:v>55%</c:v>
                  </c:pt>
                  <c:pt idx="5">
                    <c:v>54%</c:v>
                  </c:pt>
                </c15:dlblRangeCache>
              </c15:datalabelsRange>
            </c:ext>
            <c:ext xmlns:c16="http://schemas.microsoft.com/office/drawing/2014/chart" uri="{C3380CC4-5D6E-409C-BE32-E72D297353CC}">
              <c16:uniqueId val="{00000006-BF89-4157-AB93-95852DB330B1}"/>
            </c:ext>
          </c:extLst>
        </c:ser>
        <c:ser>
          <c:idx val="1"/>
          <c:order val="2"/>
          <c:tx>
            <c:strRef>
              <c:f>'evolutie percentages'!$O$33</c:f>
              <c:strCache>
                <c:ptCount val="1"/>
                <c:pt idx="0">
                  <c:v>overlap</c:v>
                </c:pt>
              </c:strCache>
            </c:strRef>
          </c:tx>
          <c:spPr>
            <a:gradFill flip="none" rotWithShape="1">
              <a:gsLst>
                <a:gs pos="45000">
                  <a:schemeClr val="accent2"/>
                </a:gs>
                <a:gs pos="55000">
                  <a:schemeClr val="accent3"/>
                </a:gs>
              </a:gsLst>
              <a:lin ang="2700000" scaled="1"/>
              <a:tileRect/>
            </a:gradFill>
            <a:ln>
              <a:noFill/>
            </a:ln>
            <a:effectLst/>
          </c:spPr>
          <c:invertIfNegative val="0"/>
          <c:cat>
            <c:numRef>
              <c:f>'evolutie percentages'!$L$5:$L$10</c:f>
              <c:numCache>
                <c:formatCode>General</c:formatCode>
                <c:ptCount val="6"/>
                <c:pt idx="0">
                  <c:v>2011</c:v>
                </c:pt>
                <c:pt idx="1">
                  <c:v>2012</c:v>
                </c:pt>
                <c:pt idx="2">
                  <c:v>2013</c:v>
                </c:pt>
                <c:pt idx="3">
                  <c:v>2014</c:v>
                </c:pt>
                <c:pt idx="4">
                  <c:v>2015</c:v>
                </c:pt>
                <c:pt idx="5">
                  <c:v>2016</c:v>
                </c:pt>
              </c:numCache>
            </c:numRef>
          </c:cat>
          <c:val>
            <c:numRef>
              <c:f>'evolutie percentages'!$P$34:$P$39</c:f>
              <c:numCache>
                <c:formatCode>0%</c:formatCode>
                <c:ptCount val="6"/>
                <c:pt idx="0">
                  <c:v>0.16959929836101517</c:v>
                </c:pt>
                <c:pt idx="1">
                  <c:v>0.16021165175649138</c:v>
                </c:pt>
                <c:pt idx="2">
                  <c:v>0.16194530866219092</c:v>
                </c:pt>
                <c:pt idx="3">
                  <c:v>0.15791592385991143</c:v>
                </c:pt>
                <c:pt idx="4">
                  <c:v>0.17173321234119782</c:v>
                </c:pt>
                <c:pt idx="5">
                  <c:v>0.16471395096302224</c:v>
                </c:pt>
              </c:numCache>
            </c:numRef>
          </c:val>
          <c:extLst>
            <c:ext xmlns:c16="http://schemas.microsoft.com/office/drawing/2014/chart" uri="{C3380CC4-5D6E-409C-BE32-E72D297353CC}">
              <c16:uniqueId val="{00000007-BF89-4157-AB93-95852DB330B1}"/>
            </c:ext>
          </c:extLst>
        </c:ser>
        <c:ser>
          <c:idx val="3"/>
          <c:order val="3"/>
          <c:tx>
            <c:strRef>
              <c:f>'evolutie percentages'!$T$3</c:f>
              <c:strCache>
                <c:ptCount val="1"/>
                <c:pt idx="0">
                  <c:v>behandelbaar</c:v>
                </c:pt>
              </c:strCache>
            </c:strRef>
          </c:tx>
          <c:spPr>
            <a:solidFill>
              <a:schemeClr val="accent2"/>
            </a:solidFill>
            <a:ln>
              <a:noFill/>
            </a:ln>
            <a:effectLst/>
          </c:spPr>
          <c:invertIfNegative val="0"/>
          <c:dLbls>
            <c:dLbl>
              <c:idx val="0"/>
              <c:tx>
                <c:rich>
                  <a:bodyPr/>
                  <a:lstStyle/>
                  <a:p>
                    <a:fld id="{A7C5922C-65DA-408D-9FAB-D47D80218E9E}" type="CELLRANGE">
                      <a:rPr lang="en-US"/>
                      <a:pPr/>
                      <a:t>[CELLRANGE]</a:t>
                    </a:fld>
                    <a:endParaRPr lang="nl-B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F89-4157-AB93-95852DB330B1}"/>
                </c:ext>
              </c:extLst>
            </c:dLbl>
            <c:dLbl>
              <c:idx val="1"/>
              <c:tx>
                <c:rich>
                  <a:bodyPr/>
                  <a:lstStyle/>
                  <a:p>
                    <a:fld id="{63A39A2F-CCD7-4AC0-97E9-ACE619070DC0}" type="CELLRANGE">
                      <a:rPr lang="nl-BE"/>
                      <a:pPr/>
                      <a:t>[CELLRANGE]</a:t>
                    </a:fld>
                    <a:endParaRPr lang="nl-B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CFC-4387-B62B-CE4E220DC05D}"/>
                </c:ext>
              </c:extLst>
            </c:dLbl>
            <c:dLbl>
              <c:idx val="2"/>
              <c:tx>
                <c:rich>
                  <a:bodyPr/>
                  <a:lstStyle/>
                  <a:p>
                    <a:fld id="{B68E587C-DD38-4F8D-A4F1-0A5400BBF909}" type="CELLRANGE">
                      <a:rPr lang="nl-BE"/>
                      <a:pPr/>
                      <a:t>[CELLRANGE]</a:t>
                    </a:fld>
                    <a:endParaRPr lang="nl-B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CFC-4387-B62B-CE4E220DC05D}"/>
                </c:ext>
              </c:extLst>
            </c:dLbl>
            <c:dLbl>
              <c:idx val="3"/>
              <c:tx>
                <c:rich>
                  <a:bodyPr/>
                  <a:lstStyle/>
                  <a:p>
                    <a:fld id="{F0407CFA-5349-4B1B-832F-B7181B9064E6}" type="CELLRANGE">
                      <a:rPr lang="nl-BE"/>
                      <a:pPr/>
                      <a:t>[CELLRANGE]</a:t>
                    </a:fld>
                    <a:endParaRPr lang="nl-B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CFC-4387-B62B-CE4E220DC05D}"/>
                </c:ext>
              </c:extLst>
            </c:dLbl>
            <c:dLbl>
              <c:idx val="4"/>
              <c:tx>
                <c:rich>
                  <a:bodyPr/>
                  <a:lstStyle/>
                  <a:p>
                    <a:fld id="{7835C9EB-A5BF-43AF-BC95-9B274B9BA043}" type="CELLRANGE">
                      <a:rPr lang="nl-BE"/>
                      <a:pPr/>
                      <a:t>[CELLRANGE]</a:t>
                    </a:fld>
                    <a:endParaRPr lang="nl-B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CFC-4387-B62B-CE4E220DC05D}"/>
                </c:ext>
              </c:extLst>
            </c:dLbl>
            <c:dLbl>
              <c:idx val="5"/>
              <c:tx>
                <c:rich>
                  <a:bodyPr/>
                  <a:lstStyle/>
                  <a:p>
                    <a:fld id="{38C54717-E5C1-4103-B73A-ECFBACCC3811}" type="CELLRANGE">
                      <a:rPr lang="nl-BE"/>
                      <a:pPr/>
                      <a:t>[CELLRANGE]</a:t>
                    </a:fld>
                    <a:endParaRPr lang="nl-B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516-4008-9169-BCACA6A420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percentages'!$L$5:$L$10</c:f>
              <c:numCache>
                <c:formatCode>General</c:formatCode>
                <c:ptCount val="6"/>
                <c:pt idx="0">
                  <c:v>2011</c:v>
                </c:pt>
                <c:pt idx="1">
                  <c:v>2012</c:v>
                </c:pt>
                <c:pt idx="2">
                  <c:v>2013</c:v>
                </c:pt>
                <c:pt idx="3">
                  <c:v>2014</c:v>
                </c:pt>
                <c:pt idx="4">
                  <c:v>2015</c:v>
                </c:pt>
                <c:pt idx="5">
                  <c:v>2016</c:v>
                </c:pt>
              </c:numCache>
            </c:numRef>
          </c:cat>
          <c:val>
            <c:numRef>
              <c:f>'evolutie percentages'!$T$34:$T$39</c:f>
              <c:numCache>
                <c:formatCode>0%</c:formatCode>
                <c:ptCount val="6"/>
                <c:pt idx="0">
                  <c:v>0.11429041276105904</c:v>
                </c:pt>
                <c:pt idx="1">
                  <c:v>0.11662666375736418</c:v>
                </c:pt>
                <c:pt idx="2">
                  <c:v>0.11593253643360078</c:v>
                </c:pt>
                <c:pt idx="3">
                  <c:v>0.10822934038760136</c:v>
                </c:pt>
                <c:pt idx="4">
                  <c:v>9.1027676950998185E-2</c:v>
                </c:pt>
                <c:pt idx="5">
                  <c:v>9.4244727667600156E-2</c:v>
                </c:pt>
              </c:numCache>
            </c:numRef>
          </c:val>
          <c:extLst>
            <c:ext xmlns:c15="http://schemas.microsoft.com/office/drawing/2012/chart" uri="{02D57815-91ED-43cb-92C2-25804820EDAC}">
              <c15:datalabelsRange>
                <c15:f>'evolutie percentages'!$U$5:$U$10</c15:f>
                <c15:dlblRangeCache>
                  <c:ptCount val="6"/>
                  <c:pt idx="0">
                    <c:v>28%</c:v>
                  </c:pt>
                  <c:pt idx="1">
                    <c:v>28%</c:v>
                  </c:pt>
                  <c:pt idx="2">
                    <c:v>28%</c:v>
                  </c:pt>
                  <c:pt idx="3">
                    <c:v>27%</c:v>
                  </c:pt>
                  <c:pt idx="4">
                    <c:v>26%</c:v>
                  </c:pt>
                  <c:pt idx="5">
                    <c:v>26%</c:v>
                  </c:pt>
                </c15:dlblRangeCache>
              </c15:datalabelsRange>
            </c:ext>
            <c:ext xmlns:c16="http://schemas.microsoft.com/office/drawing/2014/chart" uri="{C3380CC4-5D6E-409C-BE32-E72D297353CC}">
              <c16:uniqueId val="{0000000D-BF89-4157-AB93-95852DB330B1}"/>
            </c:ext>
          </c:extLst>
        </c:ser>
        <c:dLbls>
          <c:showLegendKey val="0"/>
          <c:showVal val="0"/>
          <c:showCatName val="0"/>
          <c:showSerName val="0"/>
          <c:showPercent val="0"/>
          <c:showBubbleSize val="0"/>
        </c:dLbls>
        <c:gapWidth val="50"/>
        <c:overlap val="100"/>
        <c:axId val="288021688"/>
        <c:axId val="288022080"/>
      </c:barChart>
      <c:catAx>
        <c:axId val="28802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8022080"/>
        <c:crosses val="autoZero"/>
        <c:auto val="1"/>
        <c:lblAlgn val="ctr"/>
        <c:lblOffset val="100"/>
        <c:noMultiLvlLbl val="0"/>
      </c:catAx>
      <c:valAx>
        <c:axId val="2880220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8021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alle </a:t>
            </a:r>
            <a:r>
              <a:rPr lang="nl-BE" baseline="0"/>
              <a:t>overlijdens:</a:t>
            </a:r>
            <a:r>
              <a:rPr lang="nl-BE" sz="1400" b="0" i="0" u="none" strike="noStrike" baseline="0">
                <a:effectLst/>
              </a:rPr>
              <a:t> vermijdbaar of niet?</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stacked"/>
        <c:varyColors val="0"/>
        <c:ser>
          <c:idx val="0"/>
          <c:order val="0"/>
          <c:tx>
            <c:strRef>
              <c:f>'evolutie percentages'!$C$3</c:f>
              <c:strCache>
                <c:ptCount val="1"/>
                <c:pt idx="0">
                  <c:v>niet vermijdbaar</c:v>
                </c:pt>
              </c:strCache>
            </c:strRef>
          </c:tx>
          <c:spPr>
            <a:solidFill>
              <a:schemeClr val="accent1">
                <a:lumMod val="20000"/>
                <a:lumOff val="80000"/>
              </a:schemeClr>
            </a:solidFill>
            <a:ln>
              <a:noFill/>
            </a:ln>
            <a:effectLst/>
          </c:spPr>
          <c:invertIfNegative val="0"/>
          <c:dLbls>
            <c:dLbl>
              <c:idx val="0"/>
              <c:tx>
                <c:rich>
                  <a:bodyPr/>
                  <a:lstStyle/>
                  <a:p>
                    <a:fld id="{8B45299E-F50D-42C5-81CE-67AB804D4EB8}"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9F6-4920-B74C-F377A60F8484}"/>
                </c:ext>
              </c:extLst>
            </c:dLbl>
            <c:dLbl>
              <c:idx val="1"/>
              <c:tx>
                <c:rich>
                  <a:bodyPr/>
                  <a:lstStyle/>
                  <a:p>
                    <a:fld id="{8FBCB6AD-47D1-4136-9C88-17C3B1963DFC}"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9F6-4920-B74C-F377A60F8484}"/>
                </c:ext>
              </c:extLst>
            </c:dLbl>
            <c:dLbl>
              <c:idx val="2"/>
              <c:tx>
                <c:rich>
                  <a:bodyPr/>
                  <a:lstStyle/>
                  <a:p>
                    <a:fld id="{2DD1998F-FECC-4266-A2C7-15DC90AC21DD}"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9F6-4920-B74C-F377A60F8484}"/>
                </c:ext>
              </c:extLst>
            </c:dLbl>
            <c:dLbl>
              <c:idx val="3"/>
              <c:tx>
                <c:rich>
                  <a:bodyPr/>
                  <a:lstStyle/>
                  <a:p>
                    <a:fld id="{AD2C73E8-2B27-46D9-A9D3-EF5F8AA8830A}"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9F6-4920-B74C-F377A60F8484}"/>
                </c:ext>
              </c:extLst>
            </c:dLbl>
            <c:dLbl>
              <c:idx val="4"/>
              <c:tx>
                <c:rich>
                  <a:bodyPr/>
                  <a:lstStyle/>
                  <a:p>
                    <a:fld id="{6818BE7F-F746-4F15-996D-18052C39F3F8}"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9F6-4920-B74C-F377A60F8484}"/>
                </c:ext>
              </c:extLst>
            </c:dLbl>
            <c:dLbl>
              <c:idx val="5"/>
              <c:tx>
                <c:rich>
                  <a:bodyPr/>
                  <a:lstStyle/>
                  <a:p>
                    <a:fld id="{E059E5CF-CC4E-44AA-9F14-A21792B6FBAA}" type="CELLRANGE">
                      <a:rPr lang="en-US"/>
                      <a:pPr/>
                      <a:t>[CELLRANGE]</a:t>
                    </a:fld>
                    <a:endParaRPr lang="nl-B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9F6-4920-B74C-F377A60F84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percentages'!$A$5:$A$10</c:f>
              <c:numCache>
                <c:formatCode>General</c:formatCode>
                <c:ptCount val="6"/>
                <c:pt idx="0">
                  <c:v>2011</c:v>
                </c:pt>
                <c:pt idx="1">
                  <c:v>2012</c:v>
                </c:pt>
                <c:pt idx="2">
                  <c:v>2013</c:v>
                </c:pt>
                <c:pt idx="3">
                  <c:v>2014</c:v>
                </c:pt>
                <c:pt idx="4">
                  <c:v>2015</c:v>
                </c:pt>
                <c:pt idx="5">
                  <c:v>2016</c:v>
                </c:pt>
              </c:numCache>
            </c:numRef>
          </c:cat>
          <c:val>
            <c:numRef>
              <c:f>'evolutie percentages'!$D$5:$D$10</c:f>
              <c:numCache>
                <c:formatCode>0%</c:formatCode>
                <c:ptCount val="6"/>
                <c:pt idx="0">
                  <c:v>0.77093412405278394</c:v>
                </c:pt>
                <c:pt idx="1">
                  <c:v>0.78117650955582785</c:v>
                </c:pt>
                <c:pt idx="2">
                  <c:v>0.7828472233594812</c:v>
                </c:pt>
                <c:pt idx="3">
                  <c:v>0.78444623591362073</c:v>
                </c:pt>
                <c:pt idx="4">
                  <c:v>0.79312021787057452</c:v>
                </c:pt>
                <c:pt idx="5">
                  <c:v>0.78996288687123073</c:v>
                </c:pt>
              </c:numCache>
            </c:numRef>
          </c:val>
          <c:extLst>
            <c:ext xmlns:c15="http://schemas.microsoft.com/office/drawing/2012/chart" uri="{02D57815-91ED-43cb-92C2-25804820EDAC}">
              <c15:datalabelsRange>
                <c15:f>'evolutie percentages'!$D$5:$D$10</c15:f>
                <c15:dlblRangeCache>
                  <c:ptCount val="6"/>
                  <c:pt idx="0">
                    <c:v>77%</c:v>
                  </c:pt>
                  <c:pt idx="1">
                    <c:v>78%</c:v>
                  </c:pt>
                  <c:pt idx="2">
                    <c:v>78%</c:v>
                  </c:pt>
                  <c:pt idx="3">
                    <c:v>78%</c:v>
                  </c:pt>
                  <c:pt idx="4">
                    <c:v>79%</c:v>
                  </c:pt>
                  <c:pt idx="5">
                    <c:v>79%</c:v>
                  </c:pt>
                </c15:dlblRangeCache>
              </c15:datalabelsRange>
            </c:ext>
            <c:ext xmlns:c16="http://schemas.microsoft.com/office/drawing/2014/chart" uri="{C3380CC4-5D6E-409C-BE32-E72D297353CC}">
              <c16:uniqueId val="{00000000-8297-456B-BFC0-B10BFB89BBF1}"/>
            </c:ext>
          </c:extLst>
        </c:ser>
        <c:ser>
          <c:idx val="2"/>
          <c:order val="1"/>
          <c:tx>
            <c:strRef>
              <c:f>'evolutie percentages'!$G$3</c:f>
              <c:strCache>
                <c:ptCount val="1"/>
                <c:pt idx="0">
                  <c:v>te voorkomen</c:v>
                </c:pt>
              </c:strCache>
            </c:strRef>
          </c:tx>
          <c:spPr>
            <a:solidFill>
              <a:schemeClr val="accent3"/>
            </a:solidFill>
            <a:ln>
              <a:noFill/>
            </a:ln>
            <a:effectLst/>
          </c:spPr>
          <c:invertIfNegative val="0"/>
          <c:dLbls>
            <c:dLbl>
              <c:idx val="0"/>
              <c:tx>
                <c:rich>
                  <a:bodyPr/>
                  <a:lstStyle/>
                  <a:p>
                    <a:fld id="{F3A5BB24-1B90-45EA-BD7B-7F77E887D703}" type="CELLRANGE">
                      <a:rPr lang="en-US"/>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297-456B-BFC0-B10BFB89BBF1}"/>
                </c:ext>
              </c:extLst>
            </c:dLbl>
            <c:dLbl>
              <c:idx val="1"/>
              <c:tx>
                <c:rich>
                  <a:bodyPr/>
                  <a:lstStyle/>
                  <a:p>
                    <a:fld id="{A61F2FB6-E417-4EB3-B58A-26FE1DAD44B9}"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33B5-4148-BCCC-74BA15353248}"/>
                </c:ext>
              </c:extLst>
            </c:dLbl>
            <c:dLbl>
              <c:idx val="2"/>
              <c:tx>
                <c:rich>
                  <a:bodyPr/>
                  <a:lstStyle/>
                  <a:p>
                    <a:fld id="{FC3E2D1E-1DCE-4E5A-A4FE-4583B96549CE}"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3B5-4148-BCCC-74BA15353248}"/>
                </c:ext>
              </c:extLst>
            </c:dLbl>
            <c:dLbl>
              <c:idx val="3"/>
              <c:tx>
                <c:rich>
                  <a:bodyPr/>
                  <a:lstStyle/>
                  <a:p>
                    <a:fld id="{929DFF56-B56A-472C-9869-C643E9B408E1}"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3B5-4148-BCCC-74BA15353248}"/>
                </c:ext>
              </c:extLst>
            </c:dLbl>
            <c:dLbl>
              <c:idx val="4"/>
              <c:tx>
                <c:rich>
                  <a:bodyPr/>
                  <a:lstStyle/>
                  <a:p>
                    <a:fld id="{8431D13B-8C14-4A4E-8498-024E8F5FC18F}"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3B5-4148-BCCC-74BA15353248}"/>
                </c:ext>
              </c:extLst>
            </c:dLbl>
            <c:dLbl>
              <c:idx val="5"/>
              <c:tx>
                <c:rich>
                  <a:bodyPr/>
                  <a:lstStyle/>
                  <a:p>
                    <a:fld id="{B67C727B-63A5-4CC8-884D-D1A2A0A35078}"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A60-46CB-B7DA-A19E09CC39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percentages'!$A$5:$A$10</c:f>
              <c:numCache>
                <c:formatCode>General</c:formatCode>
                <c:ptCount val="6"/>
                <c:pt idx="0">
                  <c:v>2011</c:v>
                </c:pt>
                <c:pt idx="1">
                  <c:v>2012</c:v>
                </c:pt>
                <c:pt idx="2">
                  <c:v>2013</c:v>
                </c:pt>
                <c:pt idx="3">
                  <c:v>2014</c:v>
                </c:pt>
                <c:pt idx="4">
                  <c:v>2015</c:v>
                </c:pt>
                <c:pt idx="5">
                  <c:v>2016</c:v>
                </c:pt>
              </c:numCache>
            </c:numRef>
          </c:cat>
          <c:val>
            <c:numRef>
              <c:f>'evolutie percentages'!$G$34:$G$39</c:f>
              <c:numCache>
                <c:formatCode>0%</c:formatCode>
                <c:ptCount val="6"/>
                <c:pt idx="0">
                  <c:v>0.13816781979919887</c:v>
                </c:pt>
                <c:pt idx="1">
                  <c:v>0.13384783544764997</c:v>
                </c:pt>
                <c:pt idx="2">
                  <c:v>0.13220771989584529</c:v>
                </c:pt>
                <c:pt idx="3">
                  <c:v>0.13507487007083926</c:v>
                </c:pt>
                <c:pt idx="4">
                  <c:v>0.13047918557904292</c:v>
                </c:pt>
                <c:pt idx="5">
                  <c:v>0.1344356816223739</c:v>
                </c:pt>
              </c:numCache>
            </c:numRef>
          </c:val>
          <c:extLst>
            <c:ext xmlns:c15="http://schemas.microsoft.com/office/drawing/2012/chart" uri="{02D57815-91ED-43cb-92C2-25804820EDAC}">
              <c15:datalabelsRange>
                <c15:f>'evolutie percentages'!$H$5:$H$10</c15:f>
                <c15:dlblRangeCache>
                  <c:ptCount val="6"/>
                  <c:pt idx="0">
                    <c:v>19%</c:v>
                  </c:pt>
                  <c:pt idx="1">
                    <c:v>18%</c:v>
                  </c:pt>
                  <c:pt idx="2">
                    <c:v>18%</c:v>
                  </c:pt>
                  <c:pt idx="3">
                    <c:v>18%</c:v>
                  </c:pt>
                  <c:pt idx="4">
                    <c:v>18%</c:v>
                  </c:pt>
                  <c:pt idx="5">
                    <c:v>18%</c:v>
                  </c:pt>
                </c15:dlblRangeCache>
              </c15:datalabelsRange>
            </c:ext>
            <c:ext xmlns:c16="http://schemas.microsoft.com/office/drawing/2014/chart" uri="{C3380CC4-5D6E-409C-BE32-E72D297353CC}">
              <c16:uniqueId val="{00000006-8297-456B-BFC0-B10BFB89BBF1}"/>
            </c:ext>
          </c:extLst>
        </c:ser>
        <c:ser>
          <c:idx val="1"/>
          <c:order val="2"/>
          <c:tx>
            <c:strRef>
              <c:f>'evolutie percentages'!$D$33</c:f>
              <c:strCache>
                <c:ptCount val="1"/>
                <c:pt idx="0">
                  <c:v>overlap</c:v>
                </c:pt>
              </c:strCache>
            </c:strRef>
          </c:tx>
          <c:spPr>
            <a:gradFill flip="none" rotWithShape="1">
              <a:gsLst>
                <a:gs pos="45000">
                  <a:schemeClr val="accent2"/>
                </a:gs>
                <a:gs pos="55000">
                  <a:schemeClr val="accent3"/>
                </a:gs>
              </a:gsLst>
              <a:lin ang="2700000" scaled="1"/>
              <a:tileRect/>
            </a:gradFill>
            <a:ln>
              <a:noFill/>
            </a:ln>
            <a:effectLst/>
          </c:spPr>
          <c:invertIfNegative val="0"/>
          <c:cat>
            <c:numRef>
              <c:f>'evolutie percentages'!$A$5:$A$10</c:f>
              <c:numCache>
                <c:formatCode>General</c:formatCode>
                <c:ptCount val="6"/>
                <c:pt idx="0">
                  <c:v>2011</c:v>
                </c:pt>
                <c:pt idx="1">
                  <c:v>2012</c:v>
                </c:pt>
                <c:pt idx="2">
                  <c:v>2013</c:v>
                </c:pt>
                <c:pt idx="3">
                  <c:v>2014</c:v>
                </c:pt>
                <c:pt idx="4">
                  <c:v>2015</c:v>
                </c:pt>
                <c:pt idx="5">
                  <c:v>2016</c:v>
                </c:pt>
              </c:numCache>
            </c:numRef>
          </c:cat>
          <c:val>
            <c:numRef>
              <c:f>'evolutie percentages'!$E$34:$E$39</c:f>
              <c:numCache>
                <c:formatCode>0%</c:formatCode>
                <c:ptCount val="6"/>
                <c:pt idx="0">
                  <c:v>5.4743449687006882E-2</c:v>
                </c:pt>
                <c:pt idx="1">
                  <c:v>4.9567751979066613E-2</c:v>
                </c:pt>
                <c:pt idx="2">
                  <c:v>5.0161308812210342E-2</c:v>
                </c:pt>
                <c:pt idx="3">
                  <c:v>4.819814411416614E-2</c:v>
                </c:pt>
                <c:pt idx="4">
                  <c:v>5.0366359745817664E-2</c:v>
                </c:pt>
                <c:pt idx="5">
                  <c:v>4.828020412220823E-2</c:v>
                </c:pt>
              </c:numCache>
            </c:numRef>
          </c:val>
          <c:extLst>
            <c:ext xmlns:c16="http://schemas.microsoft.com/office/drawing/2014/chart" uri="{C3380CC4-5D6E-409C-BE32-E72D297353CC}">
              <c16:uniqueId val="{00000007-8297-456B-BFC0-B10BFB89BBF1}"/>
            </c:ext>
          </c:extLst>
        </c:ser>
        <c:ser>
          <c:idx val="3"/>
          <c:order val="3"/>
          <c:tx>
            <c:strRef>
              <c:f>'evolutie percentages'!$I$3</c:f>
              <c:strCache>
                <c:ptCount val="1"/>
                <c:pt idx="0">
                  <c:v>behandelbaar</c:v>
                </c:pt>
              </c:strCache>
            </c:strRef>
          </c:tx>
          <c:spPr>
            <a:solidFill>
              <a:schemeClr val="accent2"/>
            </a:solidFill>
            <a:ln>
              <a:noFill/>
            </a:ln>
            <a:effectLst/>
          </c:spPr>
          <c:invertIfNegative val="0"/>
          <c:dLbls>
            <c:dLbl>
              <c:idx val="0"/>
              <c:tx>
                <c:rich>
                  <a:bodyPr/>
                  <a:lstStyle/>
                  <a:p>
                    <a:fld id="{7F44D12B-9533-4CBD-881F-35F8B3F62C6D}" type="CELLRANGE">
                      <a:rPr lang="en-US"/>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297-456B-BFC0-B10BFB89BBF1}"/>
                </c:ext>
              </c:extLst>
            </c:dLbl>
            <c:dLbl>
              <c:idx val="1"/>
              <c:tx>
                <c:rich>
                  <a:bodyPr/>
                  <a:lstStyle/>
                  <a:p>
                    <a:fld id="{BDED6FDE-979E-434B-85D4-C2B10F94EE24}"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3B5-4148-BCCC-74BA15353248}"/>
                </c:ext>
              </c:extLst>
            </c:dLbl>
            <c:dLbl>
              <c:idx val="2"/>
              <c:tx>
                <c:rich>
                  <a:bodyPr/>
                  <a:lstStyle/>
                  <a:p>
                    <a:fld id="{CE0402BA-4B2A-4D38-B9D5-2B6E6C5A254E}"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3B5-4148-BCCC-74BA15353248}"/>
                </c:ext>
              </c:extLst>
            </c:dLbl>
            <c:dLbl>
              <c:idx val="3"/>
              <c:tx>
                <c:rich>
                  <a:bodyPr/>
                  <a:lstStyle/>
                  <a:p>
                    <a:fld id="{6CC8729C-E66A-4B03-95DC-D6D534DE142A}"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33B5-4148-BCCC-74BA15353248}"/>
                </c:ext>
              </c:extLst>
            </c:dLbl>
            <c:dLbl>
              <c:idx val="4"/>
              <c:tx>
                <c:rich>
                  <a:bodyPr/>
                  <a:lstStyle/>
                  <a:p>
                    <a:fld id="{53ABBAEB-E6D6-4989-9F38-D96279DA0FD7}"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3B5-4148-BCCC-74BA15353248}"/>
                </c:ext>
              </c:extLst>
            </c:dLbl>
            <c:dLbl>
              <c:idx val="5"/>
              <c:tx>
                <c:rich>
                  <a:bodyPr/>
                  <a:lstStyle/>
                  <a:p>
                    <a:fld id="{A69EF810-700F-4531-B665-929552535ED1}"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A60-46CB-B7DA-A19E09CC39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'evolutie percentages'!$A$5:$A$10</c:f>
              <c:numCache>
                <c:formatCode>General</c:formatCode>
                <c:ptCount val="6"/>
                <c:pt idx="0">
                  <c:v>2011</c:v>
                </c:pt>
                <c:pt idx="1">
                  <c:v>2012</c:v>
                </c:pt>
                <c:pt idx="2">
                  <c:v>2013</c:v>
                </c:pt>
                <c:pt idx="3">
                  <c:v>2014</c:v>
                </c:pt>
                <c:pt idx="4">
                  <c:v>2015</c:v>
                </c:pt>
                <c:pt idx="5">
                  <c:v>2016</c:v>
                </c:pt>
              </c:numCache>
            </c:numRef>
          </c:cat>
          <c:val>
            <c:numRef>
              <c:f>'evolutie percentages'!$I$34:$I$39</c:f>
              <c:numCache>
                <c:formatCode>0%</c:formatCode>
                <c:ptCount val="6"/>
                <c:pt idx="0">
                  <c:v>3.615460646101025E-2</c:v>
                </c:pt>
                <c:pt idx="1">
                  <c:v>3.5407903017455535E-2</c:v>
                </c:pt>
                <c:pt idx="2">
                  <c:v>3.4783747932463194E-2</c:v>
                </c:pt>
                <c:pt idx="3">
                  <c:v>3.2280749901373904E-2</c:v>
                </c:pt>
                <c:pt idx="4">
                  <c:v>2.6034236804564907E-2</c:v>
                </c:pt>
                <c:pt idx="5">
                  <c:v>2.7321227384187158E-2</c:v>
                </c:pt>
              </c:numCache>
            </c:numRef>
          </c:val>
          <c:extLst>
            <c:ext xmlns:c15="http://schemas.microsoft.com/office/drawing/2012/chart" uri="{02D57815-91ED-43cb-92C2-25804820EDAC}">
              <c15:datalabelsRange>
                <c15:f>'evolutie percentages'!$J$5:$J$10</c15:f>
                <c15:dlblRangeCache>
                  <c:ptCount val="6"/>
                  <c:pt idx="0">
                    <c:v>9%</c:v>
                  </c:pt>
                  <c:pt idx="1">
                    <c:v>8%</c:v>
                  </c:pt>
                  <c:pt idx="2">
                    <c:v>8%</c:v>
                  </c:pt>
                  <c:pt idx="3">
                    <c:v>8%</c:v>
                  </c:pt>
                  <c:pt idx="4">
                    <c:v>8%</c:v>
                  </c:pt>
                  <c:pt idx="5">
                    <c:v>8%</c:v>
                  </c:pt>
                </c15:dlblRangeCache>
              </c15:datalabelsRange>
            </c:ext>
            <c:ext xmlns:c16="http://schemas.microsoft.com/office/drawing/2014/chart" uri="{C3380CC4-5D6E-409C-BE32-E72D297353CC}">
              <c16:uniqueId val="{0000000D-8297-456B-BFC0-B10BFB89BBF1}"/>
            </c:ext>
          </c:extLst>
        </c:ser>
        <c:dLbls>
          <c:showLegendKey val="0"/>
          <c:showVal val="0"/>
          <c:showCatName val="0"/>
          <c:showSerName val="0"/>
          <c:showPercent val="0"/>
          <c:showBubbleSize val="0"/>
        </c:dLbls>
        <c:gapWidth val="50"/>
        <c:overlap val="100"/>
        <c:axId val="287693088"/>
        <c:axId val="288022864"/>
      </c:barChart>
      <c:catAx>
        <c:axId val="28769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8022864"/>
        <c:crosses val="autoZero"/>
        <c:auto val="1"/>
        <c:lblAlgn val="ctr"/>
        <c:lblOffset val="100"/>
        <c:noMultiLvlLbl val="0"/>
      </c:catAx>
      <c:valAx>
        <c:axId val="288022864"/>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87693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Mannen en vrouwen (0-74 jaar)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5749245630010536"/>
          <c:y val="7.8976123981640986E-2"/>
          <c:w val="0.81756423304229831"/>
          <c:h val="0.77634704872671612"/>
        </c:manualLayout>
      </c:layout>
      <c:areaChart>
        <c:grouping val="stacked"/>
        <c:varyColors val="0"/>
        <c:ser>
          <c:idx val="0"/>
          <c:order val="0"/>
          <c:tx>
            <c:strRef>
              <c:f>'naar leeftijd'!$C$3</c:f>
              <c:strCache>
                <c:ptCount val="1"/>
                <c:pt idx="0">
                  <c:v>niet te vermijden</c:v>
                </c:pt>
              </c:strCache>
            </c:strRef>
          </c:tx>
          <c:spPr>
            <a:solidFill>
              <a:schemeClr val="accent1">
                <a:alpha val="10000"/>
              </a:schemeClr>
            </a:solidFill>
            <a:ln>
              <a:noFill/>
            </a:ln>
            <a:effectLst/>
          </c:spPr>
          <c:cat>
            <c:strRef>
              <c:f>'naar leeftijd'!$A$5:$A$20</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leeftijd'!$C$5:$C$20</c:f>
              <c:numCache>
                <c:formatCode>0.00</c:formatCode>
                <c:ptCount val="16"/>
                <c:pt idx="0">
                  <c:v>53.936734673383455</c:v>
                </c:pt>
                <c:pt idx="1">
                  <c:v>5.9270409617956412</c:v>
                </c:pt>
                <c:pt idx="2">
                  <c:v>4.339273760031392</c:v>
                </c:pt>
                <c:pt idx="3">
                  <c:v>3.650525800710255</c:v>
                </c:pt>
                <c:pt idx="4">
                  <c:v>5.8113062557807851</c:v>
                </c:pt>
                <c:pt idx="5">
                  <c:v>6.8591887741340667</c:v>
                </c:pt>
                <c:pt idx="6">
                  <c:v>7.1867053740557711</c:v>
                </c:pt>
                <c:pt idx="7">
                  <c:v>10.069947302229343</c:v>
                </c:pt>
                <c:pt idx="8">
                  <c:v>16.018014222082048</c:v>
                </c:pt>
                <c:pt idx="9">
                  <c:v>27.911412523092128</c:v>
                </c:pt>
                <c:pt idx="10">
                  <c:v>48.296285456162153</c:v>
                </c:pt>
                <c:pt idx="11">
                  <c:v>87.193449508285539</c:v>
                </c:pt>
                <c:pt idx="12">
                  <c:v>156.98118741205388</c:v>
                </c:pt>
                <c:pt idx="13">
                  <c:v>261.77537259167508</c:v>
                </c:pt>
                <c:pt idx="14">
                  <c:v>427.05043622460551</c:v>
                </c:pt>
                <c:pt idx="15">
                  <c:v>720.46883679886787</c:v>
                </c:pt>
              </c:numCache>
            </c:numRef>
          </c:val>
          <c:extLst>
            <c:ext xmlns:c16="http://schemas.microsoft.com/office/drawing/2014/chart" uri="{C3380CC4-5D6E-409C-BE32-E72D297353CC}">
              <c16:uniqueId val="{00000000-DB2F-47F9-8707-DFA9263D3E48}"/>
            </c:ext>
          </c:extLst>
        </c:ser>
        <c:ser>
          <c:idx val="1"/>
          <c:order val="1"/>
          <c:tx>
            <c:strRef>
              <c:f>'naar leeftijd'!$D$3</c:f>
              <c:strCache>
                <c:ptCount val="1"/>
                <c:pt idx="0">
                  <c:v>vermijdbare sterfte</c:v>
                </c:pt>
              </c:strCache>
            </c:strRef>
          </c:tx>
          <c:spPr>
            <a:solidFill>
              <a:schemeClr val="accent1"/>
            </a:solidFill>
            <a:ln>
              <a:noFill/>
            </a:ln>
            <a:effectLst/>
          </c:spPr>
          <c:cat>
            <c:strRef>
              <c:f>'naar leeftijd'!$A$5:$A$20</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leeftijd'!$D$5:$D$20</c:f>
              <c:numCache>
                <c:formatCode>0.00</c:formatCode>
                <c:ptCount val="16"/>
                <c:pt idx="0">
                  <c:v>280.54734189884266</c:v>
                </c:pt>
                <c:pt idx="1">
                  <c:v>7.4531272494876877</c:v>
                </c:pt>
                <c:pt idx="2">
                  <c:v>2.5854482138968868</c:v>
                </c:pt>
                <c:pt idx="3">
                  <c:v>3.950707045284219</c:v>
                </c:pt>
                <c:pt idx="4">
                  <c:v>18.758425780809187</c:v>
                </c:pt>
                <c:pt idx="5">
                  <c:v>29.335823206518686</c:v>
                </c:pt>
                <c:pt idx="6">
                  <c:v>35.669024231802716</c:v>
                </c:pt>
                <c:pt idx="7">
                  <c:v>46.013762952728797</c:v>
                </c:pt>
                <c:pt idx="8">
                  <c:v>56.438384859477722</c:v>
                </c:pt>
                <c:pt idx="9">
                  <c:v>77.691669827618469</c:v>
                </c:pt>
                <c:pt idx="10">
                  <c:v>122.12112937605556</c:v>
                </c:pt>
                <c:pt idx="11">
                  <c:v>188.28578160500086</c:v>
                </c:pt>
                <c:pt idx="12">
                  <c:v>309.76650360801676</c:v>
                </c:pt>
                <c:pt idx="13">
                  <c:v>469.88071832923339</c:v>
                </c:pt>
                <c:pt idx="14">
                  <c:v>675.52657775806574</c:v>
                </c:pt>
                <c:pt idx="15">
                  <c:v>1012.6344847595589</c:v>
                </c:pt>
              </c:numCache>
            </c:numRef>
          </c:val>
          <c:extLst>
            <c:ext xmlns:c16="http://schemas.microsoft.com/office/drawing/2014/chart" uri="{C3380CC4-5D6E-409C-BE32-E72D297353CC}">
              <c16:uniqueId val="{00000001-DB2F-47F9-8707-DFA9263D3E48}"/>
            </c:ext>
          </c:extLst>
        </c:ser>
        <c:dLbls>
          <c:showLegendKey val="0"/>
          <c:showVal val="0"/>
          <c:showCatName val="0"/>
          <c:showSerName val="0"/>
          <c:showPercent val="0"/>
          <c:showBubbleSize val="0"/>
        </c:dLbls>
        <c:axId val="287692696"/>
        <c:axId val="287692304"/>
      </c:areaChart>
      <c:lineChart>
        <c:grouping val="standard"/>
        <c:varyColors val="0"/>
        <c:ser>
          <c:idx val="2"/>
          <c:order val="2"/>
          <c:tx>
            <c:strRef>
              <c:f>'naar leeftijd'!$B$3</c:f>
              <c:strCache>
                <c:ptCount val="1"/>
                <c:pt idx="0">
                  <c:v>totale sterfte</c:v>
                </c:pt>
              </c:strCache>
            </c:strRef>
          </c:tx>
          <c:spPr>
            <a:ln w="31750" cap="rnd">
              <a:solidFill>
                <a:schemeClr val="tx2">
                  <a:lumMod val="75000"/>
                </a:schemeClr>
              </a:solidFill>
              <a:round/>
            </a:ln>
            <a:effectLst/>
          </c:spPr>
          <c:marker>
            <c:symbol val="none"/>
          </c:marker>
          <c:cat>
            <c:strRef>
              <c:f>'naar leeftijd'!$A$5:$A$20</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leeftijd'!$B$5:$B$20</c:f>
              <c:numCache>
                <c:formatCode>0.00</c:formatCode>
                <c:ptCount val="16"/>
                <c:pt idx="0">
                  <c:v>334.48407657222612</c:v>
                </c:pt>
                <c:pt idx="1">
                  <c:v>13.380168211283328</c:v>
                </c:pt>
                <c:pt idx="2">
                  <c:v>6.9247219739282784</c:v>
                </c:pt>
                <c:pt idx="3">
                  <c:v>7.6012328459944722</c:v>
                </c:pt>
                <c:pt idx="4">
                  <c:v>24.569732036589969</c:v>
                </c:pt>
                <c:pt idx="5">
                  <c:v>36.195011980652751</c:v>
                </c:pt>
                <c:pt idx="6">
                  <c:v>42.855729605858478</c:v>
                </c:pt>
                <c:pt idx="7">
                  <c:v>56.083710254958149</c:v>
                </c:pt>
                <c:pt idx="8">
                  <c:v>72.45639908155978</c:v>
                </c:pt>
                <c:pt idx="9">
                  <c:v>105.60308235071059</c:v>
                </c:pt>
                <c:pt idx="10">
                  <c:v>170.41741483221773</c:v>
                </c:pt>
                <c:pt idx="11">
                  <c:v>275.47923111328646</c:v>
                </c:pt>
                <c:pt idx="12">
                  <c:v>466.74769102007059</c:v>
                </c:pt>
                <c:pt idx="13">
                  <c:v>731.65609092090835</c:v>
                </c:pt>
                <c:pt idx="14">
                  <c:v>1102.5770139826711</c:v>
                </c:pt>
                <c:pt idx="15">
                  <c:v>1733.1033215584264</c:v>
                </c:pt>
              </c:numCache>
            </c:numRef>
          </c:val>
          <c:smooth val="0"/>
          <c:extLst>
            <c:ext xmlns:c16="http://schemas.microsoft.com/office/drawing/2014/chart" uri="{C3380CC4-5D6E-409C-BE32-E72D297353CC}">
              <c16:uniqueId val="{00000002-DB2F-47F9-8707-DFA9263D3E48}"/>
            </c:ext>
          </c:extLst>
        </c:ser>
        <c:ser>
          <c:idx val="3"/>
          <c:order val="3"/>
          <c:tx>
            <c:v>lijn niet</c:v>
          </c:tx>
          <c:spPr>
            <a:ln w="25400" cap="rnd">
              <a:solidFill>
                <a:schemeClr val="tx2"/>
              </a:solidFill>
              <a:prstDash val="dash"/>
              <a:round/>
            </a:ln>
            <a:effectLst/>
          </c:spPr>
          <c:marker>
            <c:symbol val="none"/>
          </c:marker>
          <c:cat>
            <c:strRef>
              <c:f>'naar leeftijd'!$A$5:$A$20</c:f>
              <c:strCache>
                <c:ptCount val="16"/>
                <c:pt idx="0">
                  <c:v>0 jaar</c:v>
                </c:pt>
                <c:pt idx="1">
                  <c:v>1-4 jaar</c:v>
                </c:pt>
                <c:pt idx="2">
                  <c:v>5-9 jaar</c:v>
                </c:pt>
                <c:pt idx="3">
                  <c:v>10-14 jaar</c:v>
                </c:pt>
                <c:pt idx="4">
                  <c:v>15-19 jaar</c:v>
                </c:pt>
                <c:pt idx="5">
                  <c:v>20-24 jaar</c:v>
                </c:pt>
                <c:pt idx="6">
                  <c:v>25-29 jaar</c:v>
                </c:pt>
                <c:pt idx="7">
                  <c:v>30-34 jaar</c:v>
                </c:pt>
                <c:pt idx="8">
                  <c:v>35-39 jaar</c:v>
                </c:pt>
                <c:pt idx="9">
                  <c:v>40-44 jaar</c:v>
                </c:pt>
                <c:pt idx="10">
                  <c:v>45-49 jaar</c:v>
                </c:pt>
                <c:pt idx="11">
                  <c:v>50-54 jaar</c:v>
                </c:pt>
                <c:pt idx="12">
                  <c:v>55-59 jaar</c:v>
                </c:pt>
                <c:pt idx="13">
                  <c:v>60-64 jaar</c:v>
                </c:pt>
                <c:pt idx="14">
                  <c:v>65-69 jaar</c:v>
                </c:pt>
                <c:pt idx="15">
                  <c:v>70-74 jaar</c:v>
                </c:pt>
              </c:strCache>
            </c:strRef>
          </c:cat>
          <c:val>
            <c:numRef>
              <c:f>'naar leeftijd'!$C$5:$C$20</c:f>
              <c:numCache>
                <c:formatCode>0.00</c:formatCode>
                <c:ptCount val="16"/>
                <c:pt idx="0">
                  <c:v>53.936734673383455</c:v>
                </c:pt>
                <c:pt idx="1">
                  <c:v>5.9270409617956412</c:v>
                </c:pt>
                <c:pt idx="2">
                  <c:v>4.339273760031392</c:v>
                </c:pt>
                <c:pt idx="3">
                  <c:v>3.650525800710255</c:v>
                </c:pt>
                <c:pt idx="4">
                  <c:v>5.8113062557807851</c:v>
                </c:pt>
                <c:pt idx="5">
                  <c:v>6.8591887741340667</c:v>
                </c:pt>
                <c:pt idx="6">
                  <c:v>7.1867053740557711</c:v>
                </c:pt>
                <c:pt idx="7">
                  <c:v>10.069947302229343</c:v>
                </c:pt>
                <c:pt idx="8">
                  <c:v>16.018014222082048</c:v>
                </c:pt>
                <c:pt idx="9">
                  <c:v>27.911412523092128</c:v>
                </c:pt>
                <c:pt idx="10">
                  <c:v>48.296285456162153</c:v>
                </c:pt>
                <c:pt idx="11">
                  <c:v>87.193449508285539</c:v>
                </c:pt>
                <c:pt idx="12">
                  <c:v>156.98118741205388</c:v>
                </c:pt>
                <c:pt idx="13">
                  <c:v>261.77537259167508</c:v>
                </c:pt>
                <c:pt idx="14">
                  <c:v>427.05043622460551</c:v>
                </c:pt>
                <c:pt idx="15">
                  <c:v>720.46883679886787</c:v>
                </c:pt>
              </c:numCache>
            </c:numRef>
          </c:val>
          <c:smooth val="0"/>
          <c:extLst>
            <c:ext xmlns:c16="http://schemas.microsoft.com/office/drawing/2014/chart" uri="{C3380CC4-5D6E-409C-BE32-E72D297353CC}">
              <c16:uniqueId val="{00000003-DB2F-47F9-8707-DFA9263D3E48}"/>
            </c:ext>
          </c:extLst>
        </c:ser>
        <c:dLbls>
          <c:showLegendKey val="0"/>
          <c:showVal val="0"/>
          <c:showCatName val="0"/>
          <c:showSerName val="0"/>
          <c:showPercent val="0"/>
          <c:showBubbleSize val="0"/>
        </c:dLbls>
        <c:hiLowLines>
          <c:spPr>
            <a:ln w="9525" cap="flat" cmpd="sng" algn="ctr">
              <a:solidFill>
                <a:schemeClr val="accent1">
                  <a:lumMod val="20000"/>
                  <a:lumOff val="80000"/>
                </a:schemeClr>
              </a:solidFill>
              <a:round/>
            </a:ln>
            <a:effectLst/>
          </c:spPr>
        </c:hiLowLines>
        <c:marker val="1"/>
        <c:smooth val="0"/>
        <c:axId val="287692696"/>
        <c:axId val="287692304"/>
      </c:lineChart>
      <c:catAx>
        <c:axId val="287692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7692304"/>
        <c:crosses val="autoZero"/>
        <c:auto val="1"/>
        <c:lblAlgn val="ctr"/>
        <c:lblOffset val="100"/>
        <c:noMultiLvlLbl val="0"/>
      </c:catAx>
      <c:valAx>
        <c:axId val="287692304"/>
        <c:scaling>
          <c:logBase val="10"/>
          <c:orientation val="minMax"/>
          <c:max val="3000"/>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a:t>aantal</a:t>
                </a:r>
                <a:r>
                  <a:rPr lang="nl-BE" sz="1100" baseline="0"/>
                  <a:t> overlijdens per 100.000 inwoners</a:t>
                </a:r>
                <a:br>
                  <a:rPr lang="nl-BE" sz="1100" baseline="0"/>
                </a:br>
                <a:r>
                  <a:rPr lang="nl-BE" sz="1100" baseline="0">
                    <a:solidFill>
                      <a:schemeClr val="accent1"/>
                    </a:solidFill>
                  </a:rPr>
                  <a:t>(log-schaal)</a:t>
                </a:r>
                <a:endParaRPr lang="nl-BE" sz="1100">
                  <a:solidFill>
                    <a:schemeClr val="accent1"/>
                  </a:solidFill>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87692696"/>
        <c:crosses val="autoZero"/>
        <c:crossBetween val="midCat"/>
      </c:valAx>
      <c:spPr>
        <a:noFill/>
        <a:ln>
          <a:noFill/>
        </a:ln>
        <a:effectLst/>
      </c:spPr>
    </c:plotArea>
    <c:legend>
      <c:legendPos val="b"/>
      <c:legendEntry>
        <c:idx val="3"/>
        <c:delete val="1"/>
      </c:legendEntry>
      <c:layout>
        <c:manualLayout>
          <c:xMode val="edge"/>
          <c:yMode val="edge"/>
          <c:x val="0.20980704005590597"/>
          <c:y val="0.15459100225423772"/>
          <c:w val="0.25097092447673497"/>
          <c:h val="0.15317934885273154"/>
        </c:manualLayout>
      </c:layout>
      <c:overlay val="1"/>
      <c:spPr>
        <a:solidFill>
          <a:schemeClr val="bg1"/>
        </a:solid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10" Type="http://schemas.openxmlformats.org/officeDocument/2006/relationships/chart" Target="../charts/chart37.xml"/><Relationship Id="rId4" Type="http://schemas.openxmlformats.org/officeDocument/2006/relationships/chart" Target="../charts/chart31.xml"/><Relationship Id="rId9" Type="http://schemas.openxmlformats.org/officeDocument/2006/relationships/chart" Target="../charts/chart3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133349</xdr:colOff>
      <xdr:row>2</xdr:row>
      <xdr:rowOff>57149</xdr:rowOff>
    </xdr:from>
    <xdr:to>
      <xdr:col>18</xdr:col>
      <xdr:colOff>9524</xdr:colOff>
      <xdr:row>19</xdr:row>
      <xdr:rowOff>76200</xdr:rowOff>
    </xdr:to>
    <xdr:graphicFrame macro="">
      <xdr:nvGraphicFramePr>
        <xdr:cNvPr id="2" name="Grafiek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114300</xdr:colOff>
      <xdr:row>21</xdr:row>
      <xdr:rowOff>9525</xdr:rowOff>
    </xdr:from>
    <xdr:to>
      <xdr:col>18</xdr:col>
      <xdr:colOff>57149</xdr:colOff>
      <xdr:row>39</xdr:row>
      <xdr:rowOff>142875</xdr:rowOff>
    </xdr:to>
    <xdr:graphicFrame macro="">
      <xdr:nvGraphicFramePr>
        <xdr:cNvPr id="3" name="Grafiek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152400</xdr:colOff>
      <xdr:row>43</xdr:row>
      <xdr:rowOff>47625</xdr:rowOff>
    </xdr:from>
    <xdr:to>
      <xdr:col>21</xdr:col>
      <xdr:colOff>390525</xdr:colOff>
      <xdr:row>58</xdr:row>
      <xdr:rowOff>76200</xdr:rowOff>
    </xdr:to>
    <xdr:grpSp>
      <xdr:nvGrpSpPr>
        <xdr:cNvPr id="7" name="Groep 6">
          <a:extLst>
            <a:ext uri="{FF2B5EF4-FFF2-40B4-BE49-F238E27FC236}">
              <a16:creationId xmlns:a16="http://schemas.microsoft.com/office/drawing/2014/main" id="{00000000-0008-0000-0300-000007000000}"/>
            </a:ext>
          </a:extLst>
        </xdr:cNvPr>
        <xdr:cNvGrpSpPr/>
      </xdr:nvGrpSpPr>
      <xdr:grpSpPr>
        <a:xfrm>
          <a:off x="10191750" y="10772775"/>
          <a:ext cx="6943725" cy="3648075"/>
          <a:chOff x="11439525" y="9991725"/>
          <a:chExt cx="6943725" cy="3409950"/>
        </a:xfrm>
      </xdr:grpSpPr>
      <xdr:graphicFrame macro="">
        <xdr:nvGraphicFramePr>
          <xdr:cNvPr id="5" name="Grafiek 4">
            <a:extLst>
              <a:ext uri="{FF2B5EF4-FFF2-40B4-BE49-F238E27FC236}">
                <a16:creationId xmlns:a16="http://schemas.microsoft.com/office/drawing/2014/main" id="{00000000-0008-0000-0300-000005000000}"/>
              </a:ext>
            </a:extLst>
          </xdr:cNvPr>
          <xdr:cNvGraphicFramePr>
            <a:graphicFrameLocks/>
          </xdr:cNvGraphicFramePr>
        </xdr:nvGraphicFramePr>
        <xdr:xfrm>
          <a:off x="14649450" y="10001250"/>
          <a:ext cx="3733800" cy="3400425"/>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afiek 5">
            <a:extLst>
              <a:ext uri="{FF2B5EF4-FFF2-40B4-BE49-F238E27FC236}">
                <a16:creationId xmlns:a16="http://schemas.microsoft.com/office/drawing/2014/main" id="{00000000-0008-0000-0300-000006000000}"/>
              </a:ext>
            </a:extLst>
          </xdr:cNvPr>
          <xdr:cNvGraphicFramePr>
            <a:graphicFrameLocks/>
          </xdr:cNvGraphicFramePr>
        </xdr:nvGraphicFramePr>
        <xdr:xfrm>
          <a:off x="11439525" y="9991725"/>
          <a:ext cx="4800600" cy="340042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10.xml><?xml version="1.0" encoding="utf-8"?>
<c:userShapes xmlns:c="http://schemas.openxmlformats.org/drawingml/2006/chart">
  <cdr:relSizeAnchor xmlns:cdr="http://schemas.openxmlformats.org/drawingml/2006/chartDrawing">
    <cdr:from>
      <cdr:x>0.15655</cdr:x>
      <cdr:y>0.03611</cdr:y>
    </cdr:from>
    <cdr:to>
      <cdr:x>0.43536</cdr:x>
      <cdr:y>0.10804</cdr:y>
    </cdr:to>
    <cdr:sp macro="" textlink="">
      <cdr:nvSpPr>
        <cdr:cNvPr id="2" name="Tekstvak 1"/>
        <cdr:cNvSpPr txBox="1"/>
      </cdr:nvSpPr>
      <cdr:spPr>
        <a:xfrm xmlns:a="http://schemas.openxmlformats.org/drawingml/2006/main">
          <a:off x="736600" y="165100"/>
          <a:ext cx="1311932" cy="32884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vrouwen </a:t>
          </a:r>
          <a:b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EU-verhouding</a:t>
          </a:r>
          <a:endParaRPr lang="nl-BE" sz="1050" i="1">
            <a:solidFill>
              <a:schemeClr val="bg1">
                <a:lumMod val="50000"/>
              </a:schemeClr>
            </a:solidFill>
          </a:endParaRPr>
        </a:p>
      </cdr:txBody>
    </cdr:sp>
  </cdr:relSizeAnchor>
  <cdr:relSizeAnchor xmlns:cdr="http://schemas.openxmlformats.org/drawingml/2006/chartDrawing">
    <cdr:from>
      <cdr:x>0.67963</cdr:x>
      <cdr:y>0.80487</cdr:y>
    </cdr:from>
    <cdr:to>
      <cdr:x>0.95277</cdr:x>
      <cdr:y>0.87678</cdr:y>
    </cdr:to>
    <cdr:sp macro="" textlink="">
      <cdr:nvSpPr>
        <cdr:cNvPr id="3" name="Tekstvak 1"/>
        <cdr:cNvSpPr txBox="1"/>
      </cdr:nvSpPr>
      <cdr:spPr>
        <a:xfrm xmlns:a="http://schemas.openxmlformats.org/drawingml/2006/main">
          <a:off x="3197884" y="3679844"/>
          <a:ext cx="1285216" cy="32880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mannen </a:t>
          </a:r>
          <a:b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EU-verhouding</a:t>
          </a:r>
          <a:endParaRPr lang="nl-BE" sz="1050" i="1">
            <a:solidFill>
              <a:schemeClr val="bg1">
                <a:lumMod val="50000"/>
              </a:schemeClr>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0.15655</cdr:x>
      <cdr:y>0.03611</cdr:y>
    </cdr:from>
    <cdr:to>
      <cdr:x>0.43536</cdr:x>
      <cdr:y>0.10804</cdr:y>
    </cdr:to>
    <cdr:sp macro="" textlink="">
      <cdr:nvSpPr>
        <cdr:cNvPr id="2" name="Tekstvak 1"/>
        <cdr:cNvSpPr txBox="1"/>
      </cdr:nvSpPr>
      <cdr:spPr>
        <a:xfrm xmlns:a="http://schemas.openxmlformats.org/drawingml/2006/main">
          <a:off x="736600" y="165100"/>
          <a:ext cx="1311932" cy="32884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vrouwen </a:t>
          </a:r>
          <a:b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EU-verhouding</a:t>
          </a:r>
          <a:endParaRPr lang="nl-BE" sz="1050" i="1">
            <a:solidFill>
              <a:schemeClr val="bg1">
                <a:lumMod val="50000"/>
              </a:schemeClr>
            </a:solidFill>
          </a:endParaRPr>
        </a:p>
      </cdr:txBody>
    </cdr:sp>
  </cdr:relSizeAnchor>
  <cdr:relSizeAnchor xmlns:cdr="http://schemas.openxmlformats.org/drawingml/2006/chartDrawing">
    <cdr:from>
      <cdr:x>0.67963</cdr:x>
      <cdr:y>0.80487</cdr:y>
    </cdr:from>
    <cdr:to>
      <cdr:x>0.95277</cdr:x>
      <cdr:y>0.87678</cdr:y>
    </cdr:to>
    <cdr:sp macro="" textlink="">
      <cdr:nvSpPr>
        <cdr:cNvPr id="3" name="Tekstvak 1"/>
        <cdr:cNvSpPr txBox="1"/>
      </cdr:nvSpPr>
      <cdr:spPr>
        <a:xfrm xmlns:a="http://schemas.openxmlformats.org/drawingml/2006/main">
          <a:off x="3197884" y="3679844"/>
          <a:ext cx="1285216" cy="32880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mannen </a:t>
          </a:r>
          <a:b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EU-verhouding</a:t>
          </a:r>
          <a:endParaRPr lang="nl-BE" sz="1050" i="1">
            <a:solidFill>
              <a:schemeClr val="bg1">
                <a:lumMod val="50000"/>
              </a:schemeClr>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0.1564</cdr:x>
      <cdr:y>0.04424</cdr:y>
    </cdr:from>
    <cdr:to>
      <cdr:x>0.42281</cdr:x>
      <cdr:y>0.15188</cdr:y>
    </cdr:to>
    <cdr:sp macro="" textlink="">
      <cdr:nvSpPr>
        <cdr:cNvPr id="2" name="Tekstvak 1"/>
        <cdr:cNvSpPr txBox="1"/>
      </cdr:nvSpPr>
      <cdr:spPr>
        <a:xfrm xmlns:a="http://schemas.openxmlformats.org/drawingml/2006/main">
          <a:off x="732647" y="202698"/>
          <a:ext cx="1248025" cy="49321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a:t>
          </a:r>
          <a:br>
            <a:rPr lang="nl-BE" sz="1050" i="1" baseline="0">
              <a:solidFill>
                <a:schemeClr val="accent4"/>
              </a:solidFill>
            </a:rPr>
          </a:br>
          <a:r>
            <a:rPr lang="nl-BE" sz="1050" b="1" i="1" baseline="0">
              <a:solidFill>
                <a:schemeClr val="accent4"/>
              </a:solidFill>
            </a:rPr>
            <a:t>behandelbare sterfte</a:t>
          </a:r>
          <a:br>
            <a:rPr kumimoji="0" lang="nl-BE" sz="1050" b="1"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in EU-28</a:t>
          </a:r>
          <a:endParaRPr lang="nl-BE" sz="1050" i="1">
            <a:solidFill>
              <a:schemeClr val="bg1">
                <a:lumMod val="50000"/>
              </a:schemeClr>
            </a:solidFill>
          </a:endParaRPr>
        </a:p>
      </cdr:txBody>
    </cdr:sp>
  </cdr:relSizeAnchor>
  <cdr:relSizeAnchor xmlns:cdr="http://schemas.openxmlformats.org/drawingml/2006/chartDrawing">
    <cdr:from>
      <cdr:x>0.66175</cdr:x>
      <cdr:y>0.77834</cdr:y>
    </cdr:from>
    <cdr:to>
      <cdr:x>0.92829</cdr:x>
      <cdr:y>0.88598</cdr:y>
    </cdr:to>
    <cdr:sp macro="" textlink="">
      <cdr:nvSpPr>
        <cdr:cNvPr id="3" name="Tekstvak 1"/>
        <cdr:cNvSpPr txBox="1"/>
      </cdr:nvSpPr>
      <cdr:spPr>
        <a:xfrm xmlns:a="http://schemas.openxmlformats.org/drawingml/2006/main">
          <a:off x="3099990" y="3566302"/>
          <a:ext cx="1248666" cy="49321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a:t>
          </a:r>
          <a:br>
            <a:rPr lang="nl-BE" sz="1050" i="1" baseline="0">
              <a:solidFill>
                <a:schemeClr val="accent4"/>
              </a:solidFill>
            </a:rPr>
          </a:br>
          <a:r>
            <a:rPr lang="nl-BE" sz="1050" b="1" i="1" baseline="0">
              <a:solidFill>
                <a:schemeClr val="accent4"/>
              </a:solidFill>
            </a:rPr>
            <a:t>te voorkomen sterfte</a:t>
          </a:r>
          <a:b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in EU-28</a:t>
          </a:r>
          <a:endParaRPr lang="nl-BE" sz="1050" i="1">
            <a:solidFill>
              <a:schemeClr val="bg1">
                <a:lumMod val="50000"/>
              </a:schemeClr>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0.16322</cdr:x>
      <cdr:y>0.00528</cdr:y>
    </cdr:from>
    <cdr:to>
      <cdr:x>0.47264</cdr:x>
      <cdr:y>0.13572</cdr:y>
    </cdr:to>
    <cdr:sp macro="" textlink="">
      <cdr:nvSpPr>
        <cdr:cNvPr id="2" name="Tekstvak 1"/>
        <cdr:cNvSpPr txBox="1"/>
      </cdr:nvSpPr>
      <cdr:spPr>
        <a:xfrm xmlns:a="http://schemas.openxmlformats.org/drawingml/2006/main">
          <a:off x="628866" y="19022"/>
          <a:ext cx="1192112" cy="46955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00" i="1">
              <a:solidFill>
                <a:schemeClr val="accent4"/>
              </a:solidFill>
            </a:rPr>
            <a:t>relatief</a:t>
          </a:r>
          <a:r>
            <a:rPr lang="nl-BE" sz="1000" i="1" baseline="0">
              <a:solidFill>
                <a:schemeClr val="accent4"/>
              </a:solidFill>
            </a:rPr>
            <a:t> meer </a:t>
          </a:r>
          <a:br>
            <a:rPr lang="nl-BE" sz="1000" i="1" baseline="0">
              <a:solidFill>
                <a:schemeClr val="accent4"/>
              </a:solidFill>
            </a:rPr>
          </a:br>
          <a:r>
            <a:rPr lang="nl-BE" sz="1000" b="1" i="1" baseline="0">
              <a:solidFill>
                <a:schemeClr val="accent4"/>
              </a:solidFill>
            </a:rPr>
            <a:t>behandelbare sterfte</a:t>
          </a:r>
          <a:br>
            <a:rPr kumimoji="0" lang="nl-BE" sz="1000" b="1"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00" b="0" i="1" u="none" strike="noStrike" kern="0" cap="none" spc="0" normalizeH="0" baseline="0" noProof="0">
              <a:ln>
                <a:noFill/>
              </a:ln>
              <a:solidFill>
                <a:schemeClr val="bg1">
                  <a:lumMod val="50000"/>
                </a:schemeClr>
              </a:solidFill>
              <a:effectLst/>
              <a:uLnTx/>
              <a:uFillTx/>
              <a:latin typeface="+mn-lt"/>
              <a:ea typeface="+mn-ea"/>
              <a:cs typeface="+mn-cs"/>
            </a:rPr>
            <a:t>dan in EU-28</a:t>
          </a:r>
          <a:endParaRPr lang="nl-BE" sz="1000" i="1">
            <a:solidFill>
              <a:schemeClr val="bg1">
                <a:lumMod val="50000"/>
              </a:schemeClr>
            </a:solidFill>
          </a:endParaRPr>
        </a:p>
      </cdr:txBody>
    </cdr:sp>
  </cdr:relSizeAnchor>
  <cdr:relSizeAnchor xmlns:cdr="http://schemas.openxmlformats.org/drawingml/2006/chartDrawing">
    <cdr:from>
      <cdr:x>0.64025</cdr:x>
      <cdr:y>0.73938</cdr:y>
    </cdr:from>
    <cdr:to>
      <cdr:x>0.94979</cdr:x>
      <cdr:y>0.86982</cdr:y>
    </cdr:to>
    <cdr:sp macro="" textlink="">
      <cdr:nvSpPr>
        <cdr:cNvPr id="3" name="Tekstvak 1"/>
        <cdr:cNvSpPr txBox="1"/>
      </cdr:nvSpPr>
      <cdr:spPr>
        <a:xfrm xmlns:a="http://schemas.openxmlformats.org/drawingml/2006/main">
          <a:off x="2466750" y="2661782"/>
          <a:ext cx="1192561" cy="46955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00" i="1">
              <a:solidFill>
                <a:schemeClr val="accent4"/>
              </a:solidFill>
            </a:rPr>
            <a:t>relatief</a:t>
          </a:r>
          <a:r>
            <a:rPr lang="nl-BE" sz="1000" i="1" baseline="0">
              <a:solidFill>
                <a:schemeClr val="accent4"/>
              </a:solidFill>
            </a:rPr>
            <a:t> meer </a:t>
          </a:r>
          <a:br>
            <a:rPr lang="nl-BE" sz="1000" i="1" baseline="0">
              <a:solidFill>
                <a:schemeClr val="accent4"/>
              </a:solidFill>
            </a:rPr>
          </a:br>
          <a:r>
            <a:rPr lang="nl-BE" sz="1000" b="1" i="1" baseline="0">
              <a:solidFill>
                <a:schemeClr val="accent4"/>
              </a:solidFill>
            </a:rPr>
            <a:t>te voorkomen sterfte</a:t>
          </a:r>
          <a:br>
            <a:rPr kumimoji="0" lang="nl-BE" sz="100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00" b="0" i="1" u="none" strike="noStrike" kern="0" cap="none" spc="0" normalizeH="0" baseline="0" noProof="0">
              <a:ln>
                <a:noFill/>
              </a:ln>
              <a:solidFill>
                <a:schemeClr val="bg1">
                  <a:lumMod val="50000"/>
                </a:schemeClr>
              </a:solidFill>
              <a:effectLst/>
              <a:uLnTx/>
              <a:uFillTx/>
              <a:latin typeface="+mn-lt"/>
              <a:ea typeface="+mn-ea"/>
              <a:cs typeface="+mn-cs"/>
            </a:rPr>
            <a:t>dan in EU-28</a:t>
          </a:r>
          <a:endParaRPr lang="nl-BE" sz="1000" i="1">
            <a:solidFill>
              <a:schemeClr val="bg1">
                <a:lumMod val="50000"/>
              </a:schemeClr>
            </a:solidFil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0.06021</cdr:x>
      <cdr:y>0.01355</cdr:y>
    </cdr:from>
    <cdr:to>
      <cdr:x>0.36963</cdr:x>
      <cdr:y>0.14398</cdr:y>
    </cdr:to>
    <cdr:sp macro="" textlink="">
      <cdr:nvSpPr>
        <cdr:cNvPr id="2" name="Tekstvak 1"/>
        <cdr:cNvSpPr txBox="1"/>
      </cdr:nvSpPr>
      <cdr:spPr>
        <a:xfrm xmlns:a="http://schemas.openxmlformats.org/drawingml/2006/main">
          <a:off x="231992" y="48787"/>
          <a:ext cx="1192112" cy="46955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00" i="1">
              <a:solidFill>
                <a:schemeClr val="accent4"/>
              </a:solidFill>
            </a:rPr>
            <a:t>relatief</a:t>
          </a:r>
          <a:r>
            <a:rPr lang="nl-BE" sz="1000" i="1" baseline="0">
              <a:solidFill>
                <a:schemeClr val="accent4"/>
              </a:solidFill>
            </a:rPr>
            <a:t> meer </a:t>
          </a:r>
          <a:br>
            <a:rPr lang="nl-BE" sz="1000" i="1" baseline="0">
              <a:solidFill>
                <a:schemeClr val="accent4"/>
              </a:solidFill>
            </a:rPr>
          </a:br>
          <a:r>
            <a:rPr lang="nl-BE" sz="1000" b="1" i="1" baseline="0">
              <a:solidFill>
                <a:schemeClr val="accent4"/>
              </a:solidFill>
            </a:rPr>
            <a:t>behandelbare sterfte</a:t>
          </a:r>
          <a:br>
            <a:rPr kumimoji="0" lang="nl-BE" sz="1000" b="1"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00" b="0" i="1" u="none" strike="noStrike" kern="0" cap="none" spc="0" normalizeH="0" baseline="0" noProof="0">
              <a:ln>
                <a:noFill/>
              </a:ln>
              <a:solidFill>
                <a:schemeClr val="bg1">
                  <a:lumMod val="50000"/>
                </a:schemeClr>
              </a:solidFill>
              <a:effectLst/>
              <a:uLnTx/>
              <a:uFillTx/>
              <a:latin typeface="+mn-lt"/>
              <a:ea typeface="+mn-ea"/>
              <a:cs typeface="+mn-cs"/>
            </a:rPr>
            <a:t>dan in EU-28</a:t>
          </a:r>
          <a:endParaRPr lang="nl-BE" sz="1000" i="1">
            <a:solidFill>
              <a:schemeClr val="bg1">
                <a:lumMod val="50000"/>
              </a:schemeClr>
            </a:solidFill>
          </a:endParaRPr>
        </a:p>
      </cdr:txBody>
    </cdr:sp>
  </cdr:relSizeAnchor>
  <cdr:relSizeAnchor xmlns:cdr="http://schemas.openxmlformats.org/drawingml/2006/chartDrawing">
    <cdr:from>
      <cdr:x>0.63253</cdr:x>
      <cdr:y>0.73387</cdr:y>
    </cdr:from>
    <cdr:to>
      <cdr:x>0.94206</cdr:x>
      <cdr:y>0.8643</cdr:y>
    </cdr:to>
    <cdr:sp macro="" textlink="">
      <cdr:nvSpPr>
        <cdr:cNvPr id="3" name="Tekstvak 1"/>
        <cdr:cNvSpPr txBox="1"/>
      </cdr:nvSpPr>
      <cdr:spPr>
        <a:xfrm xmlns:a="http://schemas.openxmlformats.org/drawingml/2006/main">
          <a:off x="2436984" y="2641938"/>
          <a:ext cx="1192561" cy="46955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00" i="1">
              <a:solidFill>
                <a:schemeClr val="accent4"/>
              </a:solidFill>
            </a:rPr>
            <a:t>relatief</a:t>
          </a:r>
          <a:r>
            <a:rPr lang="nl-BE" sz="1000" i="1" baseline="0">
              <a:solidFill>
                <a:schemeClr val="accent4"/>
              </a:solidFill>
            </a:rPr>
            <a:t> meer </a:t>
          </a:r>
          <a:br>
            <a:rPr lang="nl-BE" sz="1000" i="1" baseline="0">
              <a:solidFill>
                <a:schemeClr val="accent4"/>
              </a:solidFill>
            </a:rPr>
          </a:br>
          <a:r>
            <a:rPr lang="nl-BE" sz="1000" b="1" i="1" baseline="0">
              <a:solidFill>
                <a:schemeClr val="accent4"/>
              </a:solidFill>
            </a:rPr>
            <a:t>te voorkomen sterfte</a:t>
          </a:r>
          <a:br>
            <a:rPr kumimoji="0" lang="nl-BE" sz="100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00" b="0" i="1" u="none" strike="noStrike" kern="0" cap="none" spc="0" normalizeH="0" baseline="0" noProof="0">
              <a:ln>
                <a:noFill/>
              </a:ln>
              <a:solidFill>
                <a:schemeClr val="bg1">
                  <a:lumMod val="50000"/>
                </a:schemeClr>
              </a:solidFill>
              <a:effectLst/>
              <a:uLnTx/>
              <a:uFillTx/>
              <a:latin typeface="+mn-lt"/>
              <a:ea typeface="+mn-ea"/>
              <a:cs typeface="+mn-cs"/>
            </a:rPr>
            <a:t>dan in EU-28</a:t>
          </a:r>
          <a:endParaRPr lang="nl-BE" sz="1000" i="1">
            <a:solidFill>
              <a:schemeClr val="bg1">
                <a:lumMod val="50000"/>
              </a:schemeClr>
            </a:solidFill>
          </a:endParaRPr>
        </a:p>
      </cdr:txBody>
    </cdr:sp>
  </cdr:relSizeAnchor>
</c:userShapes>
</file>

<file path=xl/drawings/drawing15.xml><?xml version="1.0" encoding="utf-8"?>
<xdr:wsDr xmlns:xdr="http://schemas.openxmlformats.org/drawingml/2006/spreadsheetDrawing" xmlns:a="http://schemas.openxmlformats.org/drawingml/2006/main">
  <xdr:oneCellAnchor>
    <xdr:from>
      <xdr:col>0</xdr:col>
      <xdr:colOff>133350</xdr:colOff>
      <xdr:row>0</xdr:row>
      <xdr:rowOff>104775</xdr:rowOff>
    </xdr:from>
    <xdr:ext cx="4600575" cy="4581525"/>
    <xdr:pic>
      <xdr:nvPicPr>
        <xdr:cNvPr id="2" name="Afbeelding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4600575" cy="458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180975</xdr:colOff>
      <xdr:row>2</xdr:row>
      <xdr:rowOff>66675</xdr:rowOff>
    </xdr:from>
    <xdr:to>
      <xdr:col>0</xdr:col>
      <xdr:colOff>4705350</xdr:colOff>
      <xdr:row>24</xdr:row>
      <xdr:rowOff>104775</xdr:rowOff>
    </xdr:to>
    <xdr:grpSp>
      <xdr:nvGrpSpPr>
        <xdr:cNvPr id="3" name="Groep 26">
          <a:extLst>
            <a:ext uri="{FF2B5EF4-FFF2-40B4-BE49-F238E27FC236}">
              <a16:creationId xmlns:a16="http://schemas.microsoft.com/office/drawing/2014/main" id="{00000000-0008-0000-0900-000003000000}"/>
            </a:ext>
          </a:extLst>
        </xdr:cNvPr>
        <xdr:cNvGrpSpPr>
          <a:grpSpLocks/>
        </xdr:cNvGrpSpPr>
      </xdr:nvGrpSpPr>
      <xdr:grpSpPr bwMode="auto">
        <a:xfrm>
          <a:off x="180975" y="447675"/>
          <a:ext cx="4524375" cy="4229100"/>
          <a:chOff x="180975" y="638175"/>
          <a:chExt cx="4524375" cy="4229100"/>
        </a:xfrm>
      </xdr:grpSpPr>
      <xdr:cxnSp macro="">
        <xdr:nvCxnSpPr>
          <xdr:cNvPr id="4" name="Rechte verbindingslijn met pijl 3">
            <a:extLst>
              <a:ext uri="{FF2B5EF4-FFF2-40B4-BE49-F238E27FC236}">
                <a16:creationId xmlns:a16="http://schemas.microsoft.com/office/drawing/2014/main" id="{00000000-0008-0000-0900-000004000000}"/>
              </a:ext>
            </a:extLst>
          </xdr:cNvPr>
          <xdr:cNvCxnSpPr/>
        </xdr:nvCxnSpPr>
        <xdr:spPr>
          <a:xfrm flipV="1">
            <a:off x="828675" y="1409700"/>
            <a:ext cx="0" cy="2428875"/>
          </a:xfrm>
          <a:prstGeom prst="straightConnector1">
            <a:avLst/>
          </a:prstGeom>
          <a:ln w="22225">
            <a:solidFill>
              <a:schemeClr val="accent3">
                <a:lumMod val="50000"/>
              </a:schemeClr>
            </a:solidFill>
            <a:tailEnd type="arrow" w="med" len="lg"/>
          </a:ln>
        </xdr:spPr>
        <xdr:style>
          <a:lnRef idx="1">
            <a:schemeClr val="accent1"/>
          </a:lnRef>
          <a:fillRef idx="0">
            <a:schemeClr val="accent1"/>
          </a:fillRef>
          <a:effectRef idx="0">
            <a:schemeClr val="accent1"/>
          </a:effectRef>
          <a:fontRef idx="minor">
            <a:schemeClr val="tx1"/>
          </a:fontRef>
        </xdr:style>
      </xdr:cxnSp>
      <xdr:cxnSp macro="">
        <xdr:nvCxnSpPr>
          <xdr:cNvPr id="5" name="Rechte verbindingslijn met pijl 4">
            <a:extLst>
              <a:ext uri="{FF2B5EF4-FFF2-40B4-BE49-F238E27FC236}">
                <a16:creationId xmlns:a16="http://schemas.microsoft.com/office/drawing/2014/main" id="{00000000-0008-0000-0900-000005000000}"/>
              </a:ext>
            </a:extLst>
          </xdr:cNvPr>
          <xdr:cNvCxnSpPr/>
        </xdr:nvCxnSpPr>
        <xdr:spPr>
          <a:xfrm>
            <a:off x="1533525" y="4257675"/>
            <a:ext cx="1885950" cy="9525"/>
          </a:xfrm>
          <a:prstGeom prst="straightConnector1">
            <a:avLst/>
          </a:prstGeom>
          <a:ln w="22225">
            <a:solidFill>
              <a:schemeClr val="accent3">
                <a:lumMod val="50000"/>
              </a:schemeClr>
            </a:solidFill>
            <a:tailEnd type="arrow" w="med" len="lg"/>
          </a:ln>
        </xdr:spPr>
        <xdr:style>
          <a:lnRef idx="1">
            <a:schemeClr val="accent1"/>
          </a:lnRef>
          <a:fillRef idx="0">
            <a:schemeClr val="accent1"/>
          </a:fillRef>
          <a:effectRef idx="0">
            <a:schemeClr val="accent1"/>
          </a:effectRef>
          <a:fontRef idx="minor">
            <a:schemeClr val="tx1"/>
          </a:fontRef>
        </xdr:style>
      </xdr:cxnSp>
      <xdr:sp macro="" textlink="">
        <xdr:nvSpPr>
          <xdr:cNvPr id="6" name="Tekstvak 5">
            <a:extLst>
              <a:ext uri="{FF2B5EF4-FFF2-40B4-BE49-F238E27FC236}">
                <a16:creationId xmlns:a16="http://schemas.microsoft.com/office/drawing/2014/main" id="{00000000-0008-0000-0900-000006000000}"/>
              </a:ext>
            </a:extLst>
          </xdr:cNvPr>
          <xdr:cNvSpPr txBox="1"/>
        </xdr:nvSpPr>
        <xdr:spPr>
          <a:xfrm>
            <a:off x="714375" y="847725"/>
            <a:ext cx="94297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pPr algn="ctr"/>
            <a:r>
              <a:rPr lang="nl-BE" sz="1100" i="1">
                <a:solidFill>
                  <a:schemeClr val="accent3">
                    <a:lumMod val="50000"/>
                  </a:schemeClr>
                </a:solidFill>
              </a:rPr>
              <a:t>meer sterfte</a:t>
            </a:r>
            <a:r>
              <a:rPr lang="nl-BE" sz="1100" i="1" baseline="0">
                <a:solidFill>
                  <a:schemeClr val="accent3">
                    <a:lumMod val="50000"/>
                  </a:schemeClr>
                </a:solidFill>
              </a:rPr>
              <a:t> bij vrouwen</a:t>
            </a:r>
            <a:endParaRPr lang="nl-BE" sz="1100" i="1">
              <a:solidFill>
                <a:schemeClr val="accent3">
                  <a:lumMod val="50000"/>
                </a:schemeClr>
              </a:solidFill>
            </a:endParaRPr>
          </a:p>
        </xdr:txBody>
      </xdr:sp>
      <xdr:sp macro="" textlink="">
        <xdr:nvSpPr>
          <xdr:cNvPr id="7" name="Tekstvak 6">
            <a:extLst>
              <a:ext uri="{FF2B5EF4-FFF2-40B4-BE49-F238E27FC236}">
                <a16:creationId xmlns:a16="http://schemas.microsoft.com/office/drawing/2014/main" id="{00000000-0008-0000-0900-000007000000}"/>
              </a:ext>
            </a:extLst>
          </xdr:cNvPr>
          <xdr:cNvSpPr txBox="1"/>
        </xdr:nvSpPr>
        <xdr:spPr>
          <a:xfrm>
            <a:off x="3457575" y="3952875"/>
            <a:ext cx="98107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pPr algn="ctr"/>
            <a:r>
              <a:rPr lang="nl-BE" sz="1100" i="1">
                <a:solidFill>
                  <a:schemeClr val="accent3">
                    <a:lumMod val="50000"/>
                  </a:schemeClr>
                </a:solidFill>
              </a:rPr>
              <a:t>meer sterfte</a:t>
            </a:r>
            <a:r>
              <a:rPr lang="nl-BE" sz="1100" i="1" baseline="0">
                <a:solidFill>
                  <a:schemeClr val="accent3">
                    <a:lumMod val="50000"/>
                  </a:schemeClr>
                </a:solidFill>
              </a:rPr>
              <a:t> bij mannen</a:t>
            </a:r>
            <a:endParaRPr lang="nl-BE" sz="1100" i="1">
              <a:solidFill>
                <a:schemeClr val="accent3">
                  <a:lumMod val="50000"/>
                </a:schemeClr>
              </a:solidFill>
            </a:endParaRPr>
          </a:p>
        </xdr:txBody>
      </xdr:sp>
      <xdr:sp macro="" textlink="">
        <xdr:nvSpPr>
          <xdr:cNvPr id="8" name="Tekstvak 7">
            <a:extLst>
              <a:ext uri="{FF2B5EF4-FFF2-40B4-BE49-F238E27FC236}">
                <a16:creationId xmlns:a16="http://schemas.microsoft.com/office/drawing/2014/main" id="{00000000-0008-0000-0900-000008000000}"/>
              </a:ext>
            </a:extLst>
          </xdr:cNvPr>
          <xdr:cNvSpPr txBox="1"/>
        </xdr:nvSpPr>
        <xdr:spPr>
          <a:xfrm>
            <a:off x="704850" y="3924300"/>
            <a:ext cx="7810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18000" rtlCol="0" anchor="ctr"/>
          <a:lstStyle/>
          <a:p>
            <a:pPr algn="ctr"/>
            <a:r>
              <a:rPr lang="nl-BE" sz="1100" i="1">
                <a:solidFill>
                  <a:schemeClr val="accent3">
                    <a:lumMod val="50000"/>
                  </a:schemeClr>
                </a:solidFill>
              </a:rPr>
              <a:t>minder sterfte</a:t>
            </a:r>
          </a:p>
        </xdr:txBody>
      </xdr:sp>
      <xdr:cxnSp macro="">
        <xdr:nvCxnSpPr>
          <xdr:cNvPr id="9" name="Rechte verbindingslijn met pijl 8">
            <a:extLst>
              <a:ext uri="{FF2B5EF4-FFF2-40B4-BE49-F238E27FC236}">
                <a16:creationId xmlns:a16="http://schemas.microsoft.com/office/drawing/2014/main" id="{00000000-0008-0000-0900-000009000000}"/>
              </a:ext>
            </a:extLst>
          </xdr:cNvPr>
          <xdr:cNvCxnSpPr/>
        </xdr:nvCxnSpPr>
        <xdr:spPr>
          <a:xfrm flipV="1">
            <a:off x="1409700" y="1400175"/>
            <a:ext cx="2190750" cy="2438400"/>
          </a:xfrm>
          <a:prstGeom prst="straightConnector1">
            <a:avLst/>
          </a:prstGeom>
          <a:ln w="22225">
            <a:solidFill>
              <a:schemeClr val="accent3">
                <a:lumMod val="50000"/>
              </a:schemeClr>
            </a:solidFill>
            <a:tailEnd type="arrow" w="med" len="lg"/>
          </a:ln>
        </xdr:spPr>
        <xdr:style>
          <a:lnRef idx="1">
            <a:schemeClr val="accent1"/>
          </a:lnRef>
          <a:fillRef idx="0">
            <a:schemeClr val="accent1"/>
          </a:fillRef>
          <a:effectRef idx="0">
            <a:schemeClr val="accent1"/>
          </a:effectRef>
          <a:fontRef idx="minor">
            <a:schemeClr val="tx1"/>
          </a:fontRef>
        </xdr:style>
      </xdr:cxnSp>
      <xdr:sp macro="" textlink="">
        <xdr:nvSpPr>
          <xdr:cNvPr id="10" name="Tekstvak 9">
            <a:extLst>
              <a:ext uri="{FF2B5EF4-FFF2-40B4-BE49-F238E27FC236}">
                <a16:creationId xmlns:a16="http://schemas.microsoft.com/office/drawing/2014/main" id="{00000000-0008-0000-0900-00000A000000}"/>
              </a:ext>
            </a:extLst>
          </xdr:cNvPr>
          <xdr:cNvSpPr txBox="1"/>
        </xdr:nvSpPr>
        <xdr:spPr>
          <a:xfrm>
            <a:off x="3724275" y="638175"/>
            <a:ext cx="98107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pPr algn="ctr"/>
            <a:r>
              <a:rPr lang="nl-BE" sz="1100" i="1">
                <a:solidFill>
                  <a:schemeClr val="accent3">
                    <a:lumMod val="50000"/>
                  </a:schemeClr>
                </a:solidFill>
              </a:rPr>
              <a:t>meer sterfte</a:t>
            </a:r>
            <a:r>
              <a:rPr lang="nl-BE" sz="1100" i="1" baseline="0">
                <a:solidFill>
                  <a:schemeClr val="accent3">
                    <a:lumMod val="50000"/>
                  </a:schemeClr>
                </a:solidFill>
              </a:rPr>
              <a:t> bij mannen </a:t>
            </a:r>
            <a:br>
              <a:rPr lang="nl-BE" sz="1100" i="1" baseline="0">
                <a:solidFill>
                  <a:schemeClr val="accent3">
                    <a:lumMod val="50000"/>
                  </a:schemeClr>
                </a:solidFill>
              </a:rPr>
            </a:br>
            <a:r>
              <a:rPr lang="nl-BE" sz="1100" i="1" baseline="0">
                <a:solidFill>
                  <a:schemeClr val="accent3">
                    <a:lumMod val="50000"/>
                  </a:schemeClr>
                </a:solidFill>
              </a:rPr>
              <a:t>én vrouwen</a:t>
            </a:r>
            <a:endParaRPr lang="nl-BE" sz="1100" i="1">
              <a:solidFill>
                <a:schemeClr val="accent3">
                  <a:lumMod val="50000"/>
                </a:schemeClr>
              </a:solidFill>
            </a:endParaRPr>
          </a:p>
        </xdr:txBody>
      </xdr:sp>
      <xdr:sp macro="" textlink="">
        <xdr:nvSpPr>
          <xdr:cNvPr id="11" name="Rechthoek 10">
            <a:extLst>
              <a:ext uri="{FF2B5EF4-FFF2-40B4-BE49-F238E27FC236}">
                <a16:creationId xmlns:a16="http://schemas.microsoft.com/office/drawing/2014/main" id="{00000000-0008-0000-0900-00000B000000}"/>
              </a:ext>
            </a:extLst>
          </xdr:cNvPr>
          <xdr:cNvSpPr/>
        </xdr:nvSpPr>
        <xdr:spPr>
          <a:xfrm>
            <a:off x="180975" y="2362200"/>
            <a:ext cx="171450" cy="514350"/>
          </a:xfrm>
          <a:prstGeom prst="rect">
            <a:avLst/>
          </a:prstGeom>
          <a:noFill/>
          <a:ln w="19050" cap="sq">
            <a:solidFill>
              <a:schemeClr val="accent3">
                <a:lumMod val="50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l-BE"/>
          </a:p>
        </xdr:txBody>
      </xdr:sp>
      <xdr:sp macro="" textlink="">
        <xdr:nvSpPr>
          <xdr:cNvPr id="12" name="Rechthoek 11">
            <a:extLst>
              <a:ext uri="{FF2B5EF4-FFF2-40B4-BE49-F238E27FC236}">
                <a16:creationId xmlns:a16="http://schemas.microsoft.com/office/drawing/2014/main" id="{00000000-0008-0000-0900-00000C000000}"/>
              </a:ext>
            </a:extLst>
          </xdr:cNvPr>
          <xdr:cNvSpPr/>
        </xdr:nvSpPr>
        <xdr:spPr>
          <a:xfrm>
            <a:off x="2066925" y="4695825"/>
            <a:ext cx="457200" cy="171450"/>
          </a:xfrm>
          <a:prstGeom prst="rect">
            <a:avLst/>
          </a:prstGeom>
          <a:noFill/>
          <a:ln w="19050" cap="sq">
            <a:solidFill>
              <a:schemeClr val="accent3">
                <a:lumMod val="50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l-BE"/>
          </a:p>
        </xdr:txBody>
      </xdr:sp>
    </xdr:grpSp>
    <xdr:clientData/>
  </xdr:twoCellAnchor>
  <xdr:twoCellAnchor>
    <xdr:from>
      <xdr:col>0</xdr:col>
      <xdr:colOff>1457325</xdr:colOff>
      <xdr:row>5</xdr:row>
      <xdr:rowOff>180975</xdr:rowOff>
    </xdr:from>
    <xdr:to>
      <xdr:col>0</xdr:col>
      <xdr:colOff>2886075</xdr:colOff>
      <xdr:row>15</xdr:row>
      <xdr:rowOff>161925</xdr:rowOff>
    </xdr:to>
    <xdr:grpSp>
      <xdr:nvGrpSpPr>
        <xdr:cNvPr id="13" name="Groep 21">
          <a:extLst>
            <a:ext uri="{FF2B5EF4-FFF2-40B4-BE49-F238E27FC236}">
              <a16:creationId xmlns:a16="http://schemas.microsoft.com/office/drawing/2014/main" id="{00000000-0008-0000-0900-00000D000000}"/>
            </a:ext>
          </a:extLst>
        </xdr:cNvPr>
        <xdr:cNvGrpSpPr>
          <a:grpSpLocks/>
        </xdr:cNvGrpSpPr>
      </xdr:nvGrpSpPr>
      <xdr:grpSpPr bwMode="auto">
        <a:xfrm>
          <a:off x="1457325" y="1133475"/>
          <a:ext cx="1428750" cy="1885950"/>
          <a:chOff x="1457325" y="1133475"/>
          <a:chExt cx="1428750" cy="1885950"/>
        </a:xfrm>
      </xdr:grpSpPr>
      <xdr:cxnSp macro="">
        <xdr:nvCxnSpPr>
          <xdr:cNvPr id="14" name="Rechte verbindingslijn 13">
            <a:extLst>
              <a:ext uri="{FF2B5EF4-FFF2-40B4-BE49-F238E27FC236}">
                <a16:creationId xmlns:a16="http://schemas.microsoft.com/office/drawing/2014/main" id="{00000000-0008-0000-0900-00000E000000}"/>
              </a:ext>
            </a:extLst>
          </xdr:cNvPr>
          <xdr:cNvCxnSpPr/>
        </xdr:nvCxnSpPr>
        <xdr:spPr>
          <a:xfrm flipH="1">
            <a:off x="2266950" y="1133475"/>
            <a:ext cx="47625" cy="142875"/>
          </a:xfrm>
          <a:prstGeom prst="line">
            <a:avLst/>
          </a:prstGeom>
          <a:ln>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5" name="Rechte verbindingslijn 14">
            <a:extLst>
              <a:ext uri="{FF2B5EF4-FFF2-40B4-BE49-F238E27FC236}">
                <a16:creationId xmlns:a16="http://schemas.microsoft.com/office/drawing/2014/main" id="{00000000-0008-0000-0900-00000F000000}"/>
              </a:ext>
            </a:extLst>
          </xdr:cNvPr>
          <xdr:cNvCxnSpPr/>
        </xdr:nvCxnSpPr>
        <xdr:spPr>
          <a:xfrm>
            <a:off x="2381250" y="1133475"/>
            <a:ext cx="504825" cy="97155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6" name="Rechte verbindingslijn 15">
            <a:extLst>
              <a:ext uri="{FF2B5EF4-FFF2-40B4-BE49-F238E27FC236}">
                <a16:creationId xmlns:a16="http://schemas.microsoft.com/office/drawing/2014/main" id="{00000000-0008-0000-0900-000010000000}"/>
              </a:ext>
            </a:extLst>
          </xdr:cNvPr>
          <xdr:cNvCxnSpPr/>
        </xdr:nvCxnSpPr>
        <xdr:spPr>
          <a:xfrm flipH="1">
            <a:off x="1676400" y="1457325"/>
            <a:ext cx="514350" cy="1162050"/>
          </a:xfrm>
          <a:prstGeom prst="line">
            <a:avLst/>
          </a:prstGeom>
          <a:ln>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7" name="Rechte verbindingslijn 16">
            <a:extLst>
              <a:ext uri="{FF2B5EF4-FFF2-40B4-BE49-F238E27FC236}">
                <a16:creationId xmlns:a16="http://schemas.microsoft.com/office/drawing/2014/main" id="{00000000-0008-0000-0900-000011000000}"/>
              </a:ext>
            </a:extLst>
          </xdr:cNvPr>
          <xdr:cNvCxnSpPr/>
        </xdr:nvCxnSpPr>
        <xdr:spPr>
          <a:xfrm flipH="1">
            <a:off x="1838325" y="2266950"/>
            <a:ext cx="1009650" cy="419100"/>
          </a:xfrm>
          <a:prstGeom prst="line">
            <a:avLst/>
          </a:prstGeom>
          <a:ln>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8" name="Rechte verbindingslijn 17">
            <a:extLst>
              <a:ext uri="{FF2B5EF4-FFF2-40B4-BE49-F238E27FC236}">
                <a16:creationId xmlns:a16="http://schemas.microsoft.com/office/drawing/2014/main" id="{00000000-0008-0000-0900-000012000000}"/>
              </a:ext>
            </a:extLst>
          </xdr:cNvPr>
          <xdr:cNvCxnSpPr/>
        </xdr:nvCxnSpPr>
        <xdr:spPr>
          <a:xfrm flipH="1">
            <a:off x="1457325" y="2809875"/>
            <a:ext cx="133350" cy="209550"/>
          </a:xfrm>
          <a:prstGeom prst="line">
            <a:avLst/>
          </a:prstGeom>
          <a:ln>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30</xdr:row>
      <xdr:rowOff>9524</xdr:rowOff>
    </xdr:from>
    <xdr:to>
      <xdr:col>10</xdr:col>
      <xdr:colOff>19050</xdr:colOff>
      <xdr:row>47</xdr:row>
      <xdr:rowOff>171449</xdr:rowOff>
    </xdr:to>
    <xdr:graphicFrame macro="">
      <xdr:nvGraphicFramePr>
        <xdr:cNvPr id="8" name="Grafiek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800100</xdr:colOff>
      <xdr:row>30</xdr:row>
      <xdr:rowOff>9525</xdr:rowOff>
    </xdr:from>
    <xdr:to>
      <xdr:col>21</xdr:col>
      <xdr:colOff>76200</xdr:colOff>
      <xdr:row>47</xdr:row>
      <xdr:rowOff>171450</xdr:rowOff>
    </xdr:to>
    <xdr:graphicFrame macro="">
      <xdr:nvGraphicFramePr>
        <xdr:cNvPr id="9" name="Grafiek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51</xdr:row>
      <xdr:rowOff>19050</xdr:rowOff>
    </xdr:from>
    <xdr:to>
      <xdr:col>21</xdr:col>
      <xdr:colOff>85725</xdr:colOff>
      <xdr:row>68</xdr:row>
      <xdr:rowOff>180975</xdr:rowOff>
    </xdr:to>
    <xdr:graphicFrame macro="">
      <xdr:nvGraphicFramePr>
        <xdr:cNvPr id="10" name="Grafiek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0</xdr:rowOff>
    </xdr:from>
    <xdr:to>
      <xdr:col>10</xdr:col>
      <xdr:colOff>9525</xdr:colOff>
      <xdr:row>68</xdr:row>
      <xdr:rowOff>161925</xdr:rowOff>
    </xdr:to>
    <xdr:graphicFrame macro="">
      <xdr:nvGraphicFramePr>
        <xdr:cNvPr id="11" name="Grafiek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19049</xdr:colOff>
      <xdr:row>2</xdr:row>
      <xdr:rowOff>107156</xdr:rowOff>
    </xdr:from>
    <xdr:to>
      <xdr:col>22</xdr:col>
      <xdr:colOff>547687</xdr:colOff>
      <xdr:row>26</xdr:row>
      <xdr:rowOff>0</xdr:rowOff>
    </xdr:to>
    <xdr:graphicFrame macro="">
      <xdr:nvGraphicFramePr>
        <xdr:cNvPr id="2" name="Grafiek 1">
          <a:extLst>
            <a:ext uri="{FF2B5EF4-FFF2-40B4-BE49-F238E27FC236}">
              <a16:creationId xmlns:a16="http://schemas.microsoft.com/office/drawing/2014/main" id="{4D22B515-A3CC-468C-A079-1A7569823B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24474</xdr:colOff>
      <xdr:row>2</xdr:row>
      <xdr:rowOff>25135</xdr:rowOff>
    </xdr:from>
    <xdr:to>
      <xdr:col>34</xdr:col>
      <xdr:colOff>452302</xdr:colOff>
      <xdr:row>25</xdr:row>
      <xdr:rowOff>114822</xdr:rowOff>
    </xdr:to>
    <xdr:graphicFrame macro="">
      <xdr:nvGraphicFramePr>
        <xdr:cNvPr id="3" name="Grafiek 2">
          <a:extLst>
            <a:ext uri="{FF2B5EF4-FFF2-40B4-BE49-F238E27FC236}">
              <a16:creationId xmlns:a16="http://schemas.microsoft.com/office/drawing/2014/main" id="{BCB3AF0E-CAD4-4E8C-BEDE-7518DEE7C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19049</xdr:colOff>
      <xdr:row>31</xdr:row>
      <xdr:rowOff>107156</xdr:rowOff>
    </xdr:from>
    <xdr:to>
      <xdr:col>22</xdr:col>
      <xdr:colOff>547687</xdr:colOff>
      <xdr:row>55</xdr:row>
      <xdr:rowOff>0</xdr:rowOff>
    </xdr:to>
    <xdr:graphicFrame macro="">
      <xdr:nvGraphicFramePr>
        <xdr:cNvPr id="4" name="Grafiek 3">
          <a:extLst>
            <a:ext uri="{FF2B5EF4-FFF2-40B4-BE49-F238E27FC236}">
              <a16:creationId xmlns:a16="http://schemas.microsoft.com/office/drawing/2014/main" id="{89860547-707C-4F6E-92CE-4C67EA27A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45641</xdr:colOff>
      <xdr:row>31</xdr:row>
      <xdr:rowOff>67470</xdr:rowOff>
    </xdr:from>
    <xdr:to>
      <xdr:col>34</xdr:col>
      <xdr:colOff>473469</xdr:colOff>
      <xdr:row>54</xdr:row>
      <xdr:rowOff>157157</xdr:rowOff>
    </xdr:to>
    <xdr:graphicFrame macro="">
      <xdr:nvGraphicFramePr>
        <xdr:cNvPr id="5" name="Grafiek 4">
          <a:extLst>
            <a:ext uri="{FF2B5EF4-FFF2-40B4-BE49-F238E27FC236}">
              <a16:creationId xmlns:a16="http://schemas.microsoft.com/office/drawing/2014/main" id="{8882E6B5-1058-4F63-ADE1-233071915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738716</xdr:colOff>
      <xdr:row>60</xdr:row>
      <xdr:rowOff>22490</xdr:rowOff>
    </xdr:from>
    <xdr:to>
      <xdr:col>22</xdr:col>
      <xdr:colOff>526520</xdr:colOff>
      <xdr:row>83</xdr:row>
      <xdr:rowOff>116418</xdr:rowOff>
    </xdr:to>
    <xdr:graphicFrame macro="">
      <xdr:nvGraphicFramePr>
        <xdr:cNvPr id="6" name="Grafiek 5">
          <a:extLst>
            <a:ext uri="{FF2B5EF4-FFF2-40B4-BE49-F238E27FC236}">
              <a16:creationId xmlns:a16="http://schemas.microsoft.com/office/drawing/2014/main" id="{5E636004-EF5B-41D0-9F60-E307E2B759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19844</xdr:colOff>
      <xdr:row>60</xdr:row>
      <xdr:rowOff>5953</xdr:rowOff>
    </xdr:from>
    <xdr:to>
      <xdr:col>34</xdr:col>
      <xdr:colOff>572688</xdr:colOff>
      <xdr:row>83</xdr:row>
      <xdr:rowOff>95640</xdr:rowOff>
    </xdr:to>
    <xdr:graphicFrame macro="">
      <xdr:nvGraphicFramePr>
        <xdr:cNvPr id="7" name="Grafiek 6">
          <a:extLst>
            <a:ext uri="{FF2B5EF4-FFF2-40B4-BE49-F238E27FC236}">
              <a16:creationId xmlns:a16="http://schemas.microsoft.com/office/drawing/2014/main" id="{48092AF1-B2A3-40F2-92CC-861264CA58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39686</xdr:colOff>
      <xdr:row>89</xdr:row>
      <xdr:rowOff>29766</xdr:rowOff>
    </xdr:from>
    <xdr:to>
      <xdr:col>10</xdr:col>
      <xdr:colOff>222249</xdr:colOff>
      <xdr:row>111</xdr:row>
      <xdr:rowOff>105833</xdr:rowOff>
    </xdr:to>
    <xdr:graphicFrame macro="">
      <xdr:nvGraphicFramePr>
        <xdr:cNvPr id="8" name="Grafiek 7">
          <a:extLst>
            <a:ext uri="{FF2B5EF4-FFF2-40B4-BE49-F238E27FC236}">
              <a16:creationId xmlns:a16="http://schemas.microsoft.com/office/drawing/2014/main" id="{2A1E31B6-9BA5-4A04-BC78-E6AE9F173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692150</xdr:colOff>
      <xdr:row>29</xdr:row>
      <xdr:rowOff>12699</xdr:rowOff>
    </xdr:from>
    <xdr:to>
      <xdr:col>7</xdr:col>
      <xdr:colOff>619125</xdr:colOff>
      <xdr:row>46</xdr:row>
      <xdr:rowOff>174624</xdr:rowOff>
    </xdr:to>
    <xdr:graphicFrame macro="">
      <xdr:nvGraphicFramePr>
        <xdr:cNvPr id="3" name="Grafiek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50</xdr:row>
      <xdr:rowOff>28575</xdr:rowOff>
    </xdr:from>
    <xdr:to>
      <xdr:col>8</xdr:col>
      <xdr:colOff>3175</xdr:colOff>
      <xdr:row>68</xdr:row>
      <xdr:rowOff>0</xdr:rowOff>
    </xdr:to>
    <xdr:graphicFrame macro="">
      <xdr:nvGraphicFramePr>
        <xdr:cNvPr id="4" name="Grafiek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71</xdr:row>
      <xdr:rowOff>0</xdr:rowOff>
    </xdr:from>
    <xdr:to>
      <xdr:col>7</xdr:col>
      <xdr:colOff>593725</xdr:colOff>
      <xdr:row>88</xdr:row>
      <xdr:rowOff>161925</xdr:rowOff>
    </xdr:to>
    <xdr:graphicFrame macro="">
      <xdr:nvGraphicFramePr>
        <xdr:cNvPr id="6" name="Grafiek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606425</xdr:colOff>
      <xdr:row>29</xdr:row>
      <xdr:rowOff>12699</xdr:rowOff>
    </xdr:from>
    <xdr:to>
      <xdr:col>16</xdr:col>
      <xdr:colOff>619125</xdr:colOff>
      <xdr:row>46</xdr:row>
      <xdr:rowOff>174624</xdr:rowOff>
    </xdr:to>
    <xdr:graphicFrame macro="">
      <xdr:nvGraphicFramePr>
        <xdr:cNvPr id="5" name="Grafiek 4">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590549</xdr:colOff>
      <xdr:row>50</xdr:row>
      <xdr:rowOff>28575</xdr:rowOff>
    </xdr:from>
    <xdr:to>
      <xdr:col>17</xdr:col>
      <xdr:colOff>3174</xdr:colOff>
      <xdr:row>68</xdr:row>
      <xdr:rowOff>0</xdr:rowOff>
    </xdr:to>
    <xdr:graphicFrame macro="">
      <xdr:nvGraphicFramePr>
        <xdr:cNvPr id="7" name="Grafiek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19050</xdr:colOff>
      <xdr:row>71</xdr:row>
      <xdr:rowOff>0</xdr:rowOff>
    </xdr:from>
    <xdr:to>
      <xdr:col>16</xdr:col>
      <xdr:colOff>593725</xdr:colOff>
      <xdr:row>88</xdr:row>
      <xdr:rowOff>161925</xdr:rowOff>
    </xdr:to>
    <xdr:graphicFrame macro="">
      <xdr:nvGraphicFramePr>
        <xdr:cNvPr id="8" name="Grafiek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19</xdr:row>
      <xdr:rowOff>61911</xdr:rowOff>
    </xdr:from>
    <xdr:to>
      <xdr:col>5</xdr:col>
      <xdr:colOff>28575</xdr:colOff>
      <xdr:row>40</xdr:row>
      <xdr:rowOff>161924</xdr:rowOff>
    </xdr:to>
    <xdr:graphicFrame macro="">
      <xdr:nvGraphicFramePr>
        <xdr:cNvPr id="3" name="Grafiek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142874</xdr:colOff>
      <xdr:row>19</xdr:row>
      <xdr:rowOff>57150</xdr:rowOff>
    </xdr:from>
    <xdr:to>
      <xdr:col>13</xdr:col>
      <xdr:colOff>561974</xdr:colOff>
      <xdr:row>40</xdr:row>
      <xdr:rowOff>157163</xdr:rowOff>
    </xdr:to>
    <xdr:graphicFrame macro="">
      <xdr:nvGraphicFramePr>
        <xdr:cNvPr id="4" name="Grafiek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4</xdr:col>
      <xdr:colOff>619125</xdr:colOff>
      <xdr:row>82</xdr:row>
      <xdr:rowOff>100013</xdr:rowOff>
    </xdr:to>
    <xdr:graphicFrame macro="">
      <xdr:nvGraphicFramePr>
        <xdr:cNvPr id="5" name="Grafiek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161925</xdr:colOff>
      <xdr:row>61</xdr:row>
      <xdr:rowOff>0</xdr:rowOff>
    </xdr:from>
    <xdr:to>
      <xdr:col>13</xdr:col>
      <xdr:colOff>581025</xdr:colOff>
      <xdr:row>82</xdr:row>
      <xdr:rowOff>100013</xdr:rowOff>
    </xdr:to>
    <xdr:graphicFrame macro="">
      <xdr:nvGraphicFramePr>
        <xdr:cNvPr id="6" name="Grafiek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105172</xdr:colOff>
      <xdr:row>103</xdr:row>
      <xdr:rowOff>72033</xdr:rowOff>
    </xdr:from>
    <xdr:to>
      <xdr:col>4</xdr:col>
      <xdr:colOff>519906</xdr:colOff>
      <xdr:row>123</xdr:row>
      <xdr:rowOff>29766</xdr:rowOff>
    </xdr:to>
    <xdr:graphicFrame macro="">
      <xdr:nvGraphicFramePr>
        <xdr:cNvPr id="2" name="Grafiek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190500</xdr:colOff>
      <xdr:row>103</xdr:row>
      <xdr:rowOff>71888</xdr:rowOff>
    </xdr:from>
    <xdr:to>
      <xdr:col>13</xdr:col>
      <xdr:colOff>600075</xdr:colOff>
      <xdr:row>123</xdr:row>
      <xdr:rowOff>114300</xdr:rowOff>
    </xdr:to>
    <xdr:graphicFrame macro="">
      <xdr:nvGraphicFramePr>
        <xdr:cNvPr id="9" name="Grafiek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19446</xdr:colOff>
      <xdr:row>84</xdr:row>
      <xdr:rowOff>17859</xdr:rowOff>
    </xdr:from>
    <xdr:to>
      <xdr:col>9</xdr:col>
      <xdr:colOff>1587</xdr:colOff>
      <xdr:row>108</xdr:row>
      <xdr:rowOff>17859</xdr:rowOff>
    </xdr:to>
    <xdr:graphicFrame macro="">
      <xdr:nvGraphicFramePr>
        <xdr:cNvPr id="3" name="Grafiek 2">
          <a:extLst>
            <a:ext uri="{FF2B5EF4-FFF2-40B4-BE49-F238E27FC236}">
              <a16:creationId xmlns:a16="http://schemas.microsoft.com/office/drawing/2014/main" id="{00000000-0008-0000-08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29766</xdr:colOff>
      <xdr:row>139</xdr:row>
      <xdr:rowOff>45244</xdr:rowOff>
    </xdr:from>
    <xdr:to>
      <xdr:col>8</xdr:col>
      <xdr:colOff>467766</xdr:colOff>
      <xdr:row>163</xdr:row>
      <xdr:rowOff>92869</xdr:rowOff>
    </xdr:to>
    <xdr:graphicFrame macro="">
      <xdr:nvGraphicFramePr>
        <xdr:cNvPr id="5" name="Grafiek 4">
          <a:extLst>
            <a:ext uri="{FF2B5EF4-FFF2-40B4-BE49-F238E27FC236}">
              <a16:creationId xmlns:a16="http://schemas.microsoft.com/office/drawing/2014/main" id="{00000000-0008-0000-08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238124</xdr:colOff>
      <xdr:row>40</xdr:row>
      <xdr:rowOff>29763</xdr:rowOff>
    </xdr:from>
    <xdr:to>
      <xdr:col>6</xdr:col>
      <xdr:colOff>583140</xdr:colOff>
      <xdr:row>80</xdr:row>
      <xdr:rowOff>39216</xdr:rowOff>
    </xdr:to>
    <xdr:graphicFrame macro="">
      <xdr:nvGraphicFramePr>
        <xdr:cNvPr id="19" name="Grafiek 18">
          <a:extLst>
            <a:ext uri="{FF2B5EF4-FFF2-40B4-BE49-F238E27FC236}">
              <a16:creationId xmlns:a16="http://schemas.microsoft.com/office/drawing/2014/main" id="{00000000-0008-0000-0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9922</xdr:colOff>
      <xdr:row>40</xdr:row>
      <xdr:rowOff>29764</xdr:rowOff>
    </xdr:from>
    <xdr:to>
      <xdr:col>14</xdr:col>
      <xdr:colOff>67203</xdr:colOff>
      <xdr:row>80</xdr:row>
      <xdr:rowOff>39217</xdr:rowOff>
    </xdr:to>
    <xdr:graphicFrame macro="">
      <xdr:nvGraphicFramePr>
        <xdr:cNvPr id="20" name="Grafiek 19">
          <a:extLst>
            <a:ext uri="{FF2B5EF4-FFF2-40B4-BE49-F238E27FC236}">
              <a16:creationId xmlns:a16="http://schemas.microsoft.com/office/drawing/2014/main" id="{00000000-0008-0000-08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xdr:colOff>
      <xdr:row>85</xdr:row>
      <xdr:rowOff>0</xdr:rowOff>
    </xdr:from>
    <xdr:to>
      <xdr:col>16</xdr:col>
      <xdr:colOff>308144</xdr:colOff>
      <xdr:row>107</xdr:row>
      <xdr:rowOff>175929</xdr:rowOff>
    </xdr:to>
    <xdr:graphicFrame macro="">
      <xdr:nvGraphicFramePr>
        <xdr:cNvPr id="13" name="Grafiek 12">
          <a:extLst>
            <a:ext uri="{FF2B5EF4-FFF2-40B4-BE49-F238E27FC236}">
              <a16:creationId xmlns:a16="http://schemas.microsoft.com/office/drawing/2014/main" id="{74A3BB79-25A0-4D8B-8F81-57E05F3488C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111</xdr:row>
      <xdr:rowOff>9922</xdr:rowOff>
    </xdr:from>
    <xdr:to>
      <xdr:col>8</xdr:col>
      <xdr:colOff>428625</xdr:colOff>
      <xdr:row>135</xdr:row>
      <xdr:rowOff>9921</xdr:rowOff>
    </xdr:to>
    <xdr:graphicFrame macro="">
      <xdr:nvGraphicFramePr>
        <xdr:cNvPr id="14" name="Grafiek 13">
          <a:extLst>
            <a:ext uri="{FF2B5EF4-FFF2-40B4-BE49-F238E27FC236}">
              <a16:creationId xmlns:a16="http://schemas.microsoft.com/office/drawing/2014/main" id="{40229F4E-0114-4A8F-BEE7-DB779C8D0C9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3</xdr:colOff>
      <xdr:row>112</xdr:row>
      <xdr:rowOff>0</xdr:rowOff>
    </xdr:from>
    <xdr:to>
      <xdr:col>16</xdr:col>
      <xdr:colOff>308143</xdr:colOff>
      <xdr:row>134</xdr:row>
      <xdr:rowOff>175928</xdr:rowOff>
    </xdr:to>
    <xdr:graphicFrame macro="">
      <xdr:nvGraphicFramePr>
        <xdr:cNvPr id="21" name="Grafiek 20">
          <a:extLst>
            <a:ext uri="{FF2B5EF4-FFF2-40B4-BE49-F238E27FC236}">
              <a16:creationId xmlns:a16="http://schemas.microsoft.com/office/drawing/2014/main" id="{29CF268D-1661-4E85-A809-822CCF15925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139</xdr:row>
      <xdr:rowOff>0</xdr:rowOff>
    </xdr:from>
    <xdr:to>
      <xdr:col>17</xdr:col>
      <xdr:colOff>567779</xdr:colOff>
      <xdr:row>163</xdr:row>
      <xdr:rowOff>47625</xdr:rowOff>
    </xdr:to>
    <xdr:graphicFrame macro="">
      <xdr:nvGraphicFramePr>
        <xdr:cNvPr id="22" name="Grafiek 21">
          <a:extLst>
            <a:ext uri="{FF2B5EF4-FFF2-40B4-BE49-F238E27FC236}">
              <a16:creationId xmlns:a16="http://schemas.microsoft.com/office/drawing/2014/main" id="{C9651282-F0B6-41DE-AA9B-05B3D141C85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367111</xdr:colOff>
      <xdr:row>166</xdr:row>
      <xdr:rowOff>9922</xdr:rowOff>
    </xdr:from>
    <xdr:to>
      <xdr:col>17</xdr:col>
      <xdr:colOff>558710</xdr:colOff>
      <xdr:row>185</xdr:row>
      <xdr:rowOff>28125</xdr:rowOff>
    </xdr:to>
    <xdr:graphicFrame macro="">
      <xdr:nvGraphicFramePr>
        <xdr:cNvPr id="23" name="Grafiek 22">
          <a:extLst>
            <a:ext uri="{FF2B5EF4-FFF2-40B4-BE49-F238E27FC236}">
              <a16:creationId xmlns:a16="http://schemas.microsoft.com/office/drawing/2014/main" id="{FBDE5209-88DA-4A54-9769-A841B06BB0A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1041798</xdr:colOff>
      <xdr:row>166</xdr:row>
      <xdr:rowOff>29766</xdr:rowOff>
    </xdr:from>
    <xdr:to>
      <xdr:col>8</xdr:col>
      <xdr:colOff>409881</xdr:colOff>
      <xdr:row>185</xdr:row>
      <xdr:rowOff>47969</xdr:rowOff>
    </xdr:to>
    <xdr:graphicFrame macro="">
      <xdr:nvGraphicFramePr>
        <xdr:cNvPr id="24" name="Grafiek 23">
          <a:extLst>
            <a:ext uri="{FF2B5EF4-FFF2-40B4-BE49-F238E27FC236}">
              <a16:creationId xmlns:a16="http://schemas.microsoft.com/office/drawing/2014/main" id="{352F5126-5666-4D27-952E-3C991BB0336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0.15655</cdr:x>
      <cdr:y>0.03611</cdr:y>
    </cdr:from>
    <cdr:to>
      <cdr:x>0.43536</cdr:x>
      <cdr:y>0.10804</cdr:y>
    </cdr:to>
    <cdr:sp macro="" textlink="">
      <cdr:nvSpPr>
        <cdr:cNvPr id="2" name="Tekstvak 1"/>
        <cdr:cNvSpPr txBox="1"/>
      </cdr:nvSpPr>
      <cdr:spPr>
        <a:xfrm xmlns:a="http://schemas.openxmlformats.org/drawingml/2006/main">
          <a:off x="736600" y="165100"/>
          <a:ext cx="1311932" cy="32884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vrouwen </a:t>
          </a:r>
          <a:b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EU-verhouding</a:t>
          </a:r>
          <a:endParaRPr lang="nl-BE" sz="1050" i="1">
            <a:solidFill>
              <a:schemeClr val="bg1">
                <a:lumMod val="50000"/>
              </a:schemeClr>
            </a:solidFill>
          </a:endParaRPr>
        </a:p>
      </cdr:txBody>
    </cdr:sp>
  </cdr:relSizeAnchor>
  <cdr:relSizeAnchor xmlns:cdr="http://schemas.openxmlformats.org/drawingml/2006/chartDrawing">
    <cdr:from>
      <cdr:x>0.67963</cdr:x>
      <cdr:y>0.80487</cdr:y>
    </cdr:from>
    <cdr:to>
      <cdr:x>0.95277</cdr:x>
      <cdr:y>0.87678</cdr:y>
    </cdr:to>
    <cdr:sp macro="" textlink="">
      <cdr:nvSpPr>
        <cdr:cNvPr id="3" name="Tekstvak 1"/>
        <cdr:cNvSpPr txBox="1"/>
      </cdr:nvSpPr>
      <cdr:spPr>
        <a:xfrm xmlns:a="http://schemas.openxmlformats.org/drawingml/2006/main">
          <a:off x="3197884" y="3679844"/>
          <a:ext cx="1285216" cy="32880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mannen </a:t>
          </a:r>
          <a:b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EU-verhouding</a:t>
          </a:r>
          <a:endParaRPr lang="nl-BE" sz="1050" i="1">
            <a:solidFill>
              <a:schemeClr val="bg1">
                <a:lumMod val="50000"/>
              </a:schemeClr>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0.1564</cdr:x>
      <cdr:y>0.04424</cdr:y>
    </cdr:from>
    <cdr:to>
      <cdr:x>0.42281</cdr:x>
      <cdr:y>0.15188</cdr:y>
    </cdr:to>
    <cdr:sp macro="" textlink="">
      <cdr:nvSpPr>
        <cdr:cNvPr id="2" name="Tekstvak 1"/>
        <cdr:cNvSpPr txBox="1"/>
      </cdr:nvSpPr>
      <cdr:spPr>
        <a:xfrm xmlns:a="http://schemas.openxmlformats.org/drawingml/2006/main">
          <a:off x="732647" y="202698"/>
          <a:ext cx="1248025" cy="49321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a:t>
          </a:r>
          <a:br>
            <a:rPr lang="nl-BE" sz="1050" i="1" baseline="0">
              <a:solidFill>
                <a:schemeClr val="accent4"/>
              </a:solidFill>
            </a:rPr>
          </a:br>
          <a:r>
            <a:rPr lang="nl-BE" sz="1050" b="1" i="1" baseline="0">
              <a:solidFill>
                <a:schemeClr val="accent4"/>
              </a:solidFill>
            </a:rPr>
            <a:t>behandelbare sterfte</a:t>
          </a:r>
          <a:br>
            <a:rPr kumimoji="0" lang="nl-BE" sz="1050" b="1"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in EU-28</a:t>
          </a:r>
          <a:endParaRPr lang="nl-BE" sz="1050" i="1">
            <a:solidFill>
              <a:schemeClr val="bg1">
                <a:lumMod val="50000"/>
              </a:schemeClr>
            </a:solidFill>
          </a:endParaRPr>
        </a:p>
      </cdr:txBody>
    </cdr:sp>
  </cdr:relSizeAnchor>
  <cdr:relSizeAnchor xmlns:cdr="http://schemas.openxmlformats.org/drawingml/2006/chartDrawing">
    <cdr:from>
      <cdr:x>0.66175</cdr:x>
      <cdr:y>0.77834</cdr:y>
    </cdr:from>
    <cdr:to>
      <cdr:x>0.92829</cdr:x>
      <cdr:y>0.88598</cdr:y>
    </cdr:to>
    <cdr:sp macro="" textlink="">
      <cdr:nvSpPr>
        <cdr:cNvPr id="3" name="Tekstvak 1"/>
        <cdr:cNvSpPr txBox="1"/>
      </cdr:nvSpPr>
      <cdr:spPr>
        <a:xfrm xmlns:a="http://schemas.openxmlformats.org/drawingml/2006/main">
          <a:off x="3099990" y="3566302"/>
          <a:ext cx="1248666" cy="49321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a:t>
          </a:r>
          <a:br>
            <a:rPr lang="nl-BE" sz="1050" i="1" baseline="0">
              <a:solidFill>
                <a:schemeClr val="accent4"/>
              </a:solidFill>
            </a:rPr>
          </a:br>
          <a:r>
            <a:rPr lang="nl-BE" sz="1050" b="1" i="1" baseline="0">
              <a:solidFill>
                <a:schemeClr val="accent4"/>
              </a:solidFill>
            </a:rPr>
            <a:t>te voorkomen sterfte</a:t>
          </a:r>
          <a:b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in EU-28</a:t>
          </a:r>
          <a:endParaRPr lang="nl-BE" sz="1050" i="1">
            <a:solidFill>
              <a:schemeClr val="bg1">
                <a:lumMod val="50000"/>
              </a:schemeClr>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0.15655</cdr:x>
      <cdr:y>0.03611</cdr:y>
    </cdr:from>
    <cdr:to>
      <cdr:x>0.43536</cdr:x>
      <cdr:y>0.10804</cdr:y>
    </cdr:to>
    <cdr:sp macro="" textlink="">
      <cdr:nvSpPr>
        <cdr:cNvPr id="2" name="Tekstvak 1"/>
        <cdr:cNvSpPr txBox="1"/>
      </cdr:nvSpPr>
      <cdr:spPr>
        <a:xfrm xmlns:a="http://schemas.openxmlformats.org/drawingml/2006/main">
          <a:off x="736600" y="165100"/>
          <a:ext cx="1311932" cy="32884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vrouwen </a:t>
          </a:r>
          <a:b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EU-verhouding</a:t>
          </a:r>
          <a:endParaRPr lang="nl-BE" sz="1050" i="1">
            <a:solidFill>
              <a:schemeClr val="bg1">
                <a:lumMod val="50000"/>
              </a:schemeClr>
            </a:solidFill>
          </a:endParaRPr>
        </a:p>
      </cdr:txBody>
    </cdr:sp>
  </cdr:relSizeAnchor>
  <cdr:relSizeAnchor xmlns:cdr="http://schemas.openxmlformats.org/drawingml/2006/chartDrawing">
    <cdr:from>
      <cdr:x>0.67963</cdr:x>
      <cdr:y>0.80487</cdr:y>
    </cdr:from>
    <cdr:to>
      <cdr:x>0.95277</cdr:x>
      <cdr:y>0.87678</cdr:y>
    </cdr:to>
    <cdr:sp macro="" textlink="">
      <cdr:nvSpPr>
        <cdr:cNvPr id="3" name="Tekstvak 1"/>
        <cdr:cNvSpPr txBox="1"/>
      </cdr:nvSpPr>
      <cdr:spPr>
        <a:xfrm xmlns:a="http://schemas.openxmlformats.org/drawingml/2006/main">
          <a:off x="3197884" y="3679844"/>
          <a:ext cx="1285216" cy="32880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lIns="36000" tIns="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nl-BE" sz="1050" i="1">
              <a:solidFill>
                <a:schemeClr val="accent4"/>
              </a:solidFill>
            </a:rPr>
            <a:t>relatief</a:t>
          </a:r>
          <a:r>
            <a:rPr lang="nl-BE" sz="1050" i="1" baseline="0">
              <a:solidFill>
                <a:schemeClr val="accent4"/>
              </a:solidFill>
            </a:rPr>
            <a:t> meer mannen </a:t>
          </a:r>
          <a:b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br>
          <a:r>
            <a:rPr kumimoji="0" lang="nl-BE" sz="1050" b="0" i="1" u="none" strike="noStrike" kern="0" cap="none" spc="0" normalizeH="0" baseline="0" noProof="0">
              <a:ln>
                <a:noFill/>
              </a:ln>
              <a:solidFill>
                <a:schemeClr val="bg1">
                  <a:lumMod val="50000"/>
                </a:schemeClr>
              </a:solidFill>
              <a:effectLst/>
              <a:uLnTx/>
              <a:uFillTx/>
              <a:latin typeface="+mn-lt"/>
              <a:ea typeface="+mn-ea"/>
              <a:cs typeface="+mn-cs"/>
            </a:rPr>
            <a:t>dan EU-verhouding</a:t>
          </a:r>
          <a:endParaRPr lang="nl-BE" sz="1050" i="1">
            <a:solidFill>
              <a:schemeClr val="bg1">
                <a:lumMod val="50000"/>
              </a:schemeClr>
            </a:solidFill>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lectie" displayName="selectie" ref="A3:F47" totalsRowShown="0" headerRowDxfId="34" dataDxfId="32" headerRowBorderDxfId="33" tableBorderDxfId="31" dataCellStyle="Standaard">
  <autoFilter ref="A3:F47" xr:uid="{00000000-0009-0000-0100-000001000000}"/>
  <sortState ref="A4:F69">
    <sortCondition ref="C4:C69"/>
    <sortCondition ref="A4:A69"/>
  </sortState>
  <tableColumns count="6">
    <tableColumn id="1" xr3:uid="{00000000-0010-0000-0000-000001000000}" name="Hoofdstuk" dataDxfId="30" dataCellStyle="Standaard"/>
    <tableColumn id="2" xr3:uid="{00000000-0010-0000-0000-000002000000}" name="Specifieke oorzaak" dataDxfId="29" dataCellStyle="Standaard"/>
    <tableColumn id="3" xr3:uid="{00000000-0010-0000-0000-000003000000}" name="ICD-10 code" dataDxfId="28" dataCellStyle="Standaard"/>
    <tableColumn id="4" xr3:uid="{00000000-0010-0000-0000-000004000000}" name="Leeftijdsgroep" dataDxfId="27" dataCellStyle="Standaard"/>
    <tableColumn id="5" xr3:uid="{00000000-0010-0000-0000-000005000000}" name="Behandelbaar" dataDxfId="26" dataCellStyle="Standaard"/>
    <tableColumn id="6" xr3:uid="{00000000-0010-0000-0000-000006000000}" name="Te voorkomen" dataDxfId="25" dataCellStyle="Standaard"/>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EUlanden" displayName="EUlanden" ref="A4:P34" totalsRowShown="0" headerRowDxfId="17" tableBorderDxfId="16" headerRowCellStyle="Accent1">
  <autoFilter ref="A4:P34" xr:uid="{00000000-0009-0000-0100-000003000000}"/>
  <sortState ref="A5:P34">
    <sortCondition ref="D4:D34"/>
  </sortState>
  <tableColumns count="16">
    <tableColumn id="2" xr3:uid="{00000000-0010-0000-0100-000002000000}" name="label (B)" dataDxfId="15"/>
    <tableColumn id="17" xr3:uid="{00000000-0010-0000-0100-000011000000}" name="Rang totaal (B)2" dataDxfId="14"/>
    <tableColumn id="3" xr3:uid="{00000000-0010-0000-0100-000003000000}" name="land (B)" dataDxfId="13"/>
    <tableColumn id="4" xr3:uid="{00000000-0010-0000-0100-000004000000}" name="totaal (B)" dataDxfId="12"/>
    <tableColumn id="5" xr3:uid="{00000000-0010-0000-0100-000005000000}" name="mannen (B)" dataDxfId="11"/>
    <tableColumn id="6" xr3:uid="{00000000-0010-0000-0100-000006000000}" name="vrouwen (B)" dataDxfId="10"/>
    <tableColumn id="7" xr3:uid="{00000000-0010-0000-0100-000007000000}" name="Rang mannen (B)" dataDxfId="9"/>
    <tableColumn id="8" xr3:uid="{00000000-0010-0000-0100-000008000000}" name="Rang vrouwen (B)" dataDxfId="8"/>
    <tableColumn id="9" xr3:uid="{00000000-0010-0000-0100-000009000000}" name="totaal (V)" dataDxfId="7"/>
    <tableColumn id="10" xr3:uid="{00000000-0010-0000-0100-00000A000000}" name="mannen (V)" dataDxfId="6"/>
    <tableColumn id="11" xr3:uid="{00000000-0010-0000-0100-00000B000000}" name="vrouwen (V)" dataDxfId="5"/>
    <tableColumn id="12" xr3:uid="{00000000-0010-0000-0100-00000C000000}" name="Rang mannen (V)" dataDxfId="4"/>
    <tableColumn id="13" xr3:uid="{00000000-0010-0000-0100-00000D000000}" name="Rang vrouwen (V)" dataDxfId="3"/>
    <tableColumn id="14" xr3:uid="{00000000-0010-0000-0100-00000E000000}" name="Rang totaal (V)" dataDxfId="2"/>
    <tableColumn id="15" xr3:uid="{00000000-0010-0000-0100-00000F000000}" name="label (V)" dataDxfId="1"/>
    <tableColumn id="16" xr3:uid="{00000000-0010-0000-0100-000010000000}" name="land (V)"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Zorg-en-gezondheid-finaal-2014">
      <a:dk1>
        <a:srgbClr val="2F2F2F"/>
      </a:dk1>
      <a:lt1>
        <a:sysClr val="window" lastClr="FFFFFF"/>
      </a:lt1>
      <a:dk2>
        <a:srgbClr val="147178"/>
      </a:dk2>
      <a:lt2>
        <a:srgbClr val="E4E4E4"/>
      </a:lt2>
      <a:accent1>
        <a:srgbClr val="2B979D"/>
      </a:accent1>
      <a:accent2>
        <a:srgbClr val="A3CC00"/>
      </a:accent2>
      <a:accent3>
        <a:srgbClr val="219FD5"/>
      </a:accent3>
      <a:accent4>
        <a:srgbClr val="6F8B00"/>
      </a:accent4>
      <a:accent5>
        <a:srgbClr val="1B7EA9"/>
      </a:accent5>
      <a:accent6>
        <a:srgbClr val="39B9BE"/>
      </a:accent6>
      <a:hlink>
        <a:srgbClr val="2F2F2F"/>
      </a:hlink>
      <a:folHlink>
        <a:srgbClr val="2F2F2F"/>
      </a:folHlink>
    </a:clrScheme>
    <a:fontScheme name="Composite">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zorg-en-gezondheid.be/Cijfer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ns.gov.uk/ons/about-ons/get-involved/consultations/archived-consultations/2011/definitions-of-avoidable-mortality/definition-of-avoidable-mortality.pdf" TargetMode="External"/><Relationship Id="rId1" Type="http://schemas.openxmlformats.org/officeDocument/2006/relationships/hyperlink" Target="http://ec.europa.eu/eurostat/statistics-explained/index.php/Amenable_and_preventable_deaths_statistics" TargetMode="External"/><Relationship Id="rId6" Type="http://schemas.openxmlformats.org/officeDocument/2006/relationships/comments" Target="../comments1.xml"/><Relationship Id="rId5" Type="http://schemas.openxmlformats.org/officeDocument/2006/relationships/vmlDrawing" Target="../drawings/vmlDrawing3.v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B24"/>
  <sheetViews>
    <sheetView tabSelected="1" zoomScaleNormal="100" workbookViewId="0">
      <selection activeCell="A4" sqref="A4:B4"/>
    </sheetView>
  </sheetViews>
  <sheetFormatPr defaultRowHeight="15" x14ac:dyDescent="0.25"/>
  <cols>
    <col min="1" max="1" width="39.85546875" customWidth="1"/>
    <col min="2" max="2" width="83.7109375" customWidth="1"/>
  </cols>
  <sheetData>
    <row r="2" spans="1:2" ht="26.25" x14ac:dyDescent="0.25">
      <c r="A2" s="1" t="s">
        <v>0</v>
      </c>
      <c r="B2" s="1">
        <v>2016</v>
      </c>
    </row>
    <row r="3" spans="1:2" ht="26.25" x14ac:dyDescent="0.25">
      <c r="A3" s="2" t="s">
        <v>1</v>
      </c>
    </row>
    <row r="4" spans="1:2" ht="26.25" x14ac:dyDescent="0.25">
      <c r="A4" s="249" t="s">
        <v>11</v>
      </c>
      <c r="B4" s="249"/>
    </row>
    <row r="6" spans="1:2" x14ac:dyDescent="0.25">
      <c r="A6" s="5" t="s">
        <v>2</v>
      </c>
      <c r="B6" s="6" t="s">
        <v>5</v>
      </c>
    </row>
    <row r="7" spans="1:2" x14ac:dyDescent="0.25">
      <c r="A7" s="5"/>
      <c r="B7" s="149">
        <v>43392</v>
      </c>
    </row>
    <row r="8" spans="1:2" x14ac:dyDescent="0.25">
      <c r="A8" s="5"/>
      <c r="B8" s="7"/>
    </row>
    <row r="9" spans="1:2" x14ac:dyDescent="0.25">
      <c r="A9" s="5" t="s">
        <v>3</v>
      </c>
      <c r="B9" s="8" t="s">
        <v>346</v>
      </c>
    </row>
    <row r="10" spans="1:2" x14ac:dyDescent="0.25">
      <c r="A10" s="5"/>
      <c r="B10" s="7" t="s">
        <v>8</v>
      </c>
    </row>
    <row r="11" spans="1:2" x14ac:dyDescent="0.25">
      <c r="A11" s="5"/>
      <c r="B11" s="7" t="s">
        <v>7</v>
      </c>
    </row>
    <row r="12" spans="1:2" x14ac:dyDescent="0.25">
      <c r="A12" s="5"/>
      <c r="B12" s="7"/>
    </row>
    <row r="13" spans="1:2" ht="31.5" customHeight="1" x14ac:dyDescent="0.25">
      <c r="A13" s="3" t="s">
        <v>4</v>
      </c>
      <c r="B13" s="4" t="str">
        <f>CONCATENATE("Zorg en gezondheid - ",A4," - ",B2," [Online publicatie]. Brussel: Agentschap Zorg en Gezondheid, afdeling Informatie en Zorgberoepen  [geraadpleegd op ../../..]")</f>
        <v>Zorg en gezondheid - Vermijdbare sterfte - 2016 [Online publicatie]. Brussel: Agentschap Zorg en Gezondheid, afdeling Informatie en Zorgberoepen  [geraadpleegd op ../../..]</v>
      </c>
    </row>
    <row r="16" spans="1:2" x14ac:dyDescent="0.25">
      <c r="A16" s="3" t="s">
        <v>10</v>
      </c>
      <c r="B16" s="19" t="s">
        <v>88</v>
      </c>
    </row>
    <row r="17" spans="1:2" x14ac:dyDescent="0.25">
      <c r="B17" s="19" t="s">
        <v>89</v>
      </c>
    </row>
    <row r="18" spans="1:2" x14ac:dyDescent="0.25">
      <c r="B18" s="19" t="s">
        <v>324</v>
      </c>
    </row>
    <row r="19" spans="1:2" x14ac:dyDescent="0.25">
      <c r="B19" s="19" t="s">
        <v>321</v>
      </c>
    </row>
    <row r="20" spans="1:2" x14ac:dyDescent="0.25">
      <c r="B20" s="191" t="s">
        <v>347</v>
      </c>
    </row>
    <row r="21" spans="1:2" x14ac:dyDescent="0.25">
      <c r="B21" s="19" t="s">
        <v>322</v>
      </c>
    </row>
    <row r="22" spans="1:2" x14ac:dyDescent="0.25">
      <c r="A22" s="190"/>
      <c r="B22" s="191" t="s">
        <v>323</v>
      </c>
    </row>
    <row r="23" spans="1:2" x14ac:dyDescent="0.25">
      <c r="A23" s="190"/>
      <c r="B23" s="191" t="s">
        <v>396</v>
      </c>
    </row>
    <row r="24" spans="1:2" x14ac:dyDescent="0.25">
      <c r="B24" s="19" t="s">
        <v>238</v>
      </c>
    </row>
  </sheetData>
  <mergeCells count="1">
    <mergeCell ref="A4:B4"/>
  </mergeCells>
  <hyperlinks>
    <hyperlink ref="B6" r:id="rId1" xr:uid="{00000000-0004-0000-0000-000000000000}"/>
    <hyperlink ref="B16" location="definities!A1" display="Welke sterfgevallen zijn vermijdbaar (definitie)?" xr:uid="{00000000-0004-0000-0000-000001000000}"/>
    <hyperlink ref="B17" location="selectie!A1" display="Geselecteerde doodsoorzaken" xr:uid="{00000000-0004-0000-0000-000002000000}"/>
    <hyperlink ref="B18" location="'cijfers aantallen'!A1" display="Aantal en aandeel vermijdbare sterfgevallen naar geslacht en oorzakengroep, 2016" xr:uid="{00000000-0004-0000-0000-000003000000}"/>
    <hyperlink ref="B22" location="'Europese vergelijking'!A1" display="Vlaanderen in Europa: vergelijking naar doodsooorzaken (aandeel), 2013-2015" xr:uid="{00000000-0004-0000-0000-000004000000}"/>
    <hyperlink ref="B23" location="'EU lidstaten'!A1" display="Vlaanderen in Europa: vergelijking gestandaardiseerd aantal vermijdbare overlijdens (28 lidstaten + Vlaams Gewest), 2013-2015" xr:uid="{00000000-0004-0000-0000-000005000000}"/>
    <hyperlink ref="B24" location="'Hoe grafiek lidstaten lezen'!A1" display="Hoe grafieken 'vergelijking lidstaten' lezen?" xr:uid="{00000000-0004-0000-0000-000006000000}"/>
    <hyperlink ref="B21" location="'evolutie ASR-E'!A1" display="Evolutie gestandaardiseerd aantal en aandeel vermijdbare sterfgevallen, 2011-2016" xr:uid="{00000000-0004-0000-0000-000007000000}"/>
    <hyperlink ref="B19" location="'evolutie percentages'!A1" display="Evolutie absoluut aantal en percentage sterfgevallen die mogelijk vermijdbaar waren, 2011-2016" xr:uid="{00000000-0004-0000-0000-000008000000}"/>
    <hyperlink ref="B20" location="'naar leeftijd'!A1" display="Gemiddeld  vermijdbaar sterfterisico naar leeftijd en geslacht, 2014-2016" xr:uid="{00000000-0004-0000-0000-000009000000}"/>
  </hyperlinks>
  <pageMargins left="0.70866141732283472" right="0.70866141732283472" top="0.98425196850393704" bottom="0.98425196850393704" header="0.31496062992125984" footer="0.31496062992125984"/>
  <pageSetup scale="73" fitToHeight="0" orientation="portrait" r:id="rId2"/>
  <headerFooter>
    <oddHeader>&amp;L&amp;G&amp;R&amp;"-,Vet"&amp;K03+000/&amp;"-,Standaard"&amp;K01+000 &amp;"-,Vet"&amp;K03+000archief cijfers</oddHeader>
    <oddFooter>&amp;L&amp;G&amp;R&amp;"-,Bold"&amp;K03+000www.zorg-en-gezondheid.be</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66"/>
  <sheetViews>
    <sheetView zoomScaleNormal="100" workbookViewId="0">
      <pane xSplit="1" ySplit="4" topLeftCell="B5" activePane="bottomRight" state="frozen"/>
      <selection activeCell="C1" sqref="C1"/>
      <selection pane="topRight" activeCell="C1" sqref="C1"/>
      <selection pane="bottomLeft" activeCell="C1" sqref="C1"/>
      <selection pane="bottomRight" activeCell="C1" sqref="C1"/>
    </sheetView>
  </sheetViews>
  <sheetFormatPr defaultRowHeight="15" x14ac:dyDescent="0.25"/>
  <cols>
    <col min="1" max="1" width="6.85546875" customWidth="1"/>
    <col min="2" max="2" width="7.42578125" customWidth="1"/>
    <col min="3" max="3" width="18.85546875" bestFit="1" customWidth="1"/>
    <col min="4" max="4" width="8.5703125" customWidth="1"/>
    <col min="5" max="5" width="10.5703125" customWidth="1"/>
    <col min="6" max="6" width="10.42578125" customWidth="1"/>
    <col min="7" max="7" width="8.85546875" customWidth="1"/>
    <col min="8" max="8" width="9.85546875" customWidth="1"/>
    <col min="9" max="9" width="7.28515625" customWidth="1"/>
    <col min="10" max="10" width="10.28515625" customWidth="1"/>
    <col min="11" max="11" width="9.140625" customWidth="1"/>
    <col min="12" max="12" width="10.140625" customWidth="1"/>
    <col min="13" max="13" width="9.28515625" customWidth="1"/>
    <col min="14" max="14" width="8.140625" customWidth="1"/>
    <col min="15" max="15" width="10.140625" customWidth="1"/>
    <col min="16" max="16" width="18.28515625" customWidth="1"/>
    <col min="24" max="24" width="9.140625" style="180"/>
  </cols>
  <sheetData>
    <row r="1" spans="1:27" ht="26.25" x14ac:dyDescent="0.25">
      <c r="B1" s="14" t="s">
        <v>120</v>
      </c>
      <c r="C1" s="1" t="s">
        <v>397</v>
      </c>
      <c r="O1" s="104" t="s">
        <v>124</v>
      </c>
      <c r="P1" s="104"/>
      <c r="Q1" s="104"/>
    </row>
    <row r="2" spans="1:27" ht="21" x14ac:dyDescent="0.25">
      <c r="B2" s="9"/>
      <c r="C2" s="16" t="s">
        <v>121</v>
      </c>
      <c r="D2" s="33"/>
      <c r="E2" s="33"/>
      <c r="F2" s="33"/>
      <c r="G2" s="33"/>
      <c r="H2" s="33"/>
      <c r="I2" s="33"/>
      <c r="J2" s="33"/>
      <c r="K2" s="33"/>
      <c r="L2" s="33"/>
      <c r="M2" s="34"/>
      <c r="O2" s="105" t="s">
        <v>127</v>
      </c>
      <c r="P2" s="105"/>
      <c r="Q2" s="105"/>
    </row>
    <row r="3" spans="1:27" ht="18.75" x14ac:dyDescent="0.3">
      <c r="A3" s="283" t="s">
        <v>257</v>
      </c>
      <c r="B3" s="283"/>
      <c r="C3" s="283"/>
      <c r="D3" s="283"/>
      <c r="E3" s="283"/>
      <c r="F3" s="283"/>
      <c r="G3" s="283"/>
      <c r="H3" s="284"/>
      <c r="I3" s="283" t="s">
        <v>248</v>
      </c>
      <c r="J3" s="283"/>
      <c r="K3" s="283"/>
      <c r="L3" s="283"/>
      <c r="M3" s="283"/>
      <c r="N3" s="283"/>
      <c r="O3" s="283"/>
      <c r="P3" s="284"/>
    </row>
    <row r="4" spans="1:27" ht="45" x14ac:dyDescent="0.25">
      <c r="A4" s="142" t="s">
        <v>215</v>
      </c>
      <c r="B4" s="142" t="s">
        <v>230</v>
      </c>
      <c r="C4" s="143" t="s">
        <v>216</v>
      </c>
      <c r="D4" s="142" t="s">
        <v>217</v>
      </c>
      <c r="E4" s="142" t="s">
        <v>218</v>
      </c>
      <c r="F4" s="142" t="s">
        <v>219</v>
      </c>
      <c r="G4" s="142" t="s">
        <v>220</v>
      </c>
      <c r="H4" s="143" t="s">
        <v>221</v>
      </c>
      <c r="I4" s="140" t="s">
        <v>222</v>
      </c>
      <c r="J4" s="140" t="s">
        <v>223</v>
      </c>
      <c r="K4" s="140" t="s">
        <v>224</v>
      </c>
      <c r="L4" s="140" t="s">
        <v>225</v>
      </c>
      <c r="M4" s="141" t="s">
        <v>226</v>
      </c>
      <c r="N4" s="140" t="s">
        <v>227</v>
      </c>
      <c r="O4" s="140" t="s">
        <v>228</v>
      </c>
      <c r="P4" s="144" t="s">
        <v>229</v>
      </c>
      <c r="T4" s="180"/>
      <c r="U4" s="186"/>
      <c r="V4" s="186"/>
      <c r="W4" s="186"/>
      <c r="X4" s="186"/>
      <c r="Y4" s="186"/>
      <c r="Z4" s="186"/>
      <c r="AA4" s="186"/>
    </row>
    <row r="5" spans="1:27" x14ac:dyDescent="0.25">
      <c r="A5" s="292" t="s">
        <v>122</v>
      </c>
      <c r="B5" s="293">
        <v>1</v>
      </c>
      <c r="C5" s="294" t="s">
        <v>123</v>
      </c>
      <c r="D5" s="29">
        <v>78.55</v>
      </c>
      <c r="E5" s="29">
        <v>93.73</v>
      </c>
      <c r="F5" s="29">
        <v>64.97</v>
      </c>
      <c r="G5" s="32">
        <v>1</v>
      </c>
      <c r="H5" s="32">
        <v>1</v>
      </c>
      <c r="I5" s="31">
        <v>183.7</v>
      </c>
      <c r="J5" s="29">
        <v>260.95</v>
      </c>
      <c r="K5" s="29">
        <v>116.51</v>
      </c>
      <c r="L5" s="57">
        <v>9</v>
      </c>
      <c r="M5" s="32">
        <v>7</v>
      </c>
      <c r="N5" s="306">
        <v>7</v>
      </c>
      <c r="O5" s="307" t="s">
        <v>122</v>
      </c>
      <c r="P5" s="308" t="s">
        <v>123</v>
      </c>
      <c r="R5" s="289"/>
      <c r="S5" s="289"/>
      <c r="T5" s="289"/>
      <c r="U5" s="289"/>
      <c r="V5" s="186"/>
      <c r="W5" s="186"/>
      <c r="X5" s="186"/>
      <c r="Y5" s="186"/>
      <c r="Z5" s="186"/>
      <c r="AA5" s="186"/>
    </row>
    <row r="6" spans="1:27" x14ac:dyDescent="0.25">
      <c r="A6" s="296" t="s">
        <v>130</v>
      </c>
      <c r="B6" s="289"/>
      <c r="C6" s="309" t="s">
        <v>1</v>
      </c>
      <c r="D6" s="295">
        <v>86.22</v>
      </c>
      <c r="E6" s="295">
        <v>97.2</v>
      </c>
      <c r="F6" s="295">
        <v>76.06</v>
      </c>
      <c r="G6" s="32"/>
      <c r="H6" s="32"/>
      <c r="I6" s="290">
        <v>173.5</v>
      </c>
      <c r="J6" s="295">
        <v>229.26</v>
      </c>
      <c r="K6" s="295">
        <v>119.94</v>
      </c>
      <c r="L6" s="57"/>
      <c r="M6" s="32"/>
      <c r="N6" s="106"/>
      <c r="O6" s="107" t="s">
        <v>130</v>
      </c>
      <c r="P6" s="108" t="s">
        <v>1</v>
      </c>
      <c r="R6" s="289"/>
      <c r="S6" s="289"/>
      <c r="T6" s="289"/>
      <c r="U6" s="289"/>
      <c r="V6" s="186"/>
      <c r="W6" s="186"/>
      <c r="X6" s="186"/>
      <c r="Y6" s="186"/>
      <c r="Z6" s="186"/>
      <c r="AA6" s="186"/>
    </row>
    <row r="7" spans="1:27" x14ac:dyDescent="0.25">
      <c r="A7" s="292" t="s">
        <v>125</v>
      </c>
      <c r="B7" s="293">
        <v>2</v>
      </c>
      <c r="C7" s="294" t="s">
        <v>126</v>
      </c>
      <c r="D7" s="29">
        <v>89.11</v>
      </c>
      <c r="E7" s="29">
        <v>115.21</v>
      </c>
      <c r="F7" s="29">
        <v>65.31</v>
      </c>
      <c r="G7" s="32">
        <v>7</v>
      </c>
      <c r="H7" s="32">
        <v>2</v>
      </c>
      <c r="I7" s="31">
        <v>160.31</v>
      </c>
      <c r="J7" s="29">
        <v>237.09</v>
      </c>
      <c r="K7" s="29">
        <v>90.84</v>
      </c>
      <c r="L7" s="57">
        <v>5</v>
      </c>
      <c r="M7" s="32">
        <v>1</v>
      </c>
      <c r="N7" s="297">
        <v>3</v>
      </c>
      <c r="O7" s="298" t="s">
        <v>125</v>
      </c>
      <c r="P7" s="299" t="s">
        <v>126</v>
      </c>
      <c r="R7" s="289"/>
      <c r="S7" s="289"/>
      <c r="T7" s="289"/>
      <c r="U7" s="289"/>
      <c r="V7" s="186"/>
      <c r="W7" s="186"/>
      <c r="X7" s="186"/>
      <c r="Y7" s="186"/>
      <c r="Z7" s="186"/>
      <c r="AA7" s="186"/>
    </row>
    <row r="8" spans="1:27" x14ac:dyDescent="0.25">
      <c r="A8" s="292" t="s">
        <v>139</v>
      </c>
      <c r="B8" s="293">
        <v>3</v>
      </c>
      <c r="C8" s="294" t="s">
        <v>140</v>
      </c>
      <c r="D8" s="295">
        <v>91.26</v>
      </c>
      <c r="E8" s="295">
        <v>100.32</v>
      </c>
      <c r="F8" s="295">
        <v>82.58</v>
      </c>
      <c r="G8" s="32">
        <v>2</v>
      </c>
      <c r="H8" s="32">
        <v>8</v>
      </c>
      <c r="I8" s="290">
        <v>186.07</v>
      </c>
      <c r="J8" s="295">
        <v>221.46</v>
      </c>
      <c r="K8" s="295">
        <v>154.31</v>
      </c>
      <c r="L8" s="57">
        <v>4</v>
      </c>
      <c r="M8" s="32">
        <v>15</v>
      </c>
      <c r="N8" s="306">
        <v>9</v>
      </c>
      <c r="O8" s="307" t="s">
        <v>139</v>
      </c>
      <c r="P8" s="308" t="s">
        <v>140</v>
      </c>
      <c r="R8" s="289"/>
      <c r="S8" s="289"/>
      <c r="T8" s="289"/>
      <c r="U8" s="289"/>
      <c r="V8" s="186"/>
      <c r="W8" s="186"/>
      <c r="X8" s="186"/>
      <c r="Y8" s="186"/>
      <c r="Z8" s="186"/>
      <c r="AA8" s="186"/>
    </row>
    <row r="9" spans="1:27" x14ac:dyDescent="0.25">
      <c r="A9" s="292" t="s">
        <v>128</v>
      </c>
      <c r="B9" s="293">
        <v>4</v>
      </c>
      <c r="C9" s="294" t="s">
        <v>129</v>
      </c>
      <c r="D9" s="29">
        <v>92.32</v>
      </c>
      <c r="E9" s="29">
        <v>111.53</v>
      </c>
      <c r="F9" s="29">
        <v>75.040000000000006</v>
      </c>
      <c r="G9" s="32">
        <v>3</v>
      </c>
      <c r="H9" s="32">
        <v>4</v>
      </c>
      <c r="I9" s="31">
        <v>151.77000000000001</v>
      </c>
      <c r="J9" s="29">
        <v>208.61</v>
      </c>
      <c r="K9" s="29">
        <v>101.96</v>
      </c>
      <c r="L9" s="57">
        <v>1</v>
      </c>
      <c r="M9" s="32">
        <v>4</v>
      </c>
      <c r="N9" s="297">
        <v>1</v>
      </c>
      <c r="O9" s="298" t="s">
        <v>128</v>
      </c>
      <c r="P9" s="299" t="s">
        <v>129</v>
      </c>
      <c r="R9" s="289"/>
      <c r="S9" s="289"/>
      <c r="T9" s="289"/>
      <c r="U9" s="289"/>
      <c r="V9" s="186"/>
      <c r="W9" s="186"/>
      <c r="X9" s="186"/>
      <c r="Y9" s="186"/>
      <c r="Z9" s="186"/>
      <c r="AA9" s="186"/>
    </row>
    <row r="10" spans="1:27" x14ac:dyDescent="0.25">
      <c r="A10" s="292" t="s">
        <v>147</v>
      </c>
      <c r="B10" s="293">
        <v>5</v>
      </c>
      <c r="C10" s="294" t="s">
        <v>148</v>
      </c>
      <c r="D10" s="29">
        <v>94.3</v>
      </c>
      <c r="E10" s="29">
        <v>118.93</v>
      </c>
      <c r="F10" s="29">
        <v>71.48</v>
      </c>
      <c r="G10" s="32">
        <v>8</v>
      </c>
      <c r="H10" s="32">
        <v>3</v>
      </c>
      <c r="I10" s="31">
        <v>154.87</v>
      </c>
      <c r="J10" s="29">
        <v>218.07</v>
      </c>
      <c r="K10" s="29">
        <v>97.5</v>
      </c>
      <c r="L10" s="57">
        <v>2</v>
      </c>
      <c r="M10" s="32">
        <v>3</v>
      </c>
      <c r="N10" s="297">
        <v>2</v>
      </c>
      <c r="O10" s="298" t="s">
        <v>147</v>
      </c>
      <c r="P10" s="299" t="s">
        <v>148</v>
      </c>
      <c r="R10" s="289"/>
      <c r="S10" s="289"/>
      <c r="T10" s="289"/>
      <c r="U10" s="289"/>
      <c r="V10" s="186"/>
      <c r="W10" s="186"/>
      <c r="X10" s="186"/>
      <c r="Y10" s="186"/>
      <c r="Z10" s="186"/>
      <c r="AA10" s="186"/>
    </row>
    <row r="11" spans="1:27" x14ac:dyDescent="0.25">
      <c r="A11" s="303" t="s">
        <v>135</v>
      </c>
      <c r="B11" s="304">
        <v>6</v>
      </c>
      <c r="C11" s="305" t="s">
        <v>136</v>
      </c>
      <c r="D11" s="29">
        <v>96.86</v>
      </c>
      <c r="E11" s="29">
        <v>115.11</v>
      </c>
      <c r="F11" s="29">
        <v>79.73</v>
      </c>
      <c r="G11" s="32">
        <v>5</v>
      </c>
      <c r="H11" s="32">
        <v>7</v>
      </c>
      <c r="I11" s="31">
        <v>203.14</v>
      </c>
      <c r="J11" s="29">
        <v>266.57</v>
      </c>
      <c r="K11" s="29">
        <v>145.22999999999999</v>
      </c>
      <c r="L11" s="57">
        <v>11</v>
      </c>
      <c r="M11" s="32">
        <v>11</v>
      </c>
      <c r="N11" s="313">
        <v>11</v>
      </c>
      <c r="O11" s="314" t="s">
        <v>135</v>
      </c>
      <c r="P11" s="315" t="s">
        <v>136</v>
      </c>
      <c r="R11" s="289"/>
      <c r="S11" s="289"/>
      <c r="T11" s="289"/>
      <c r="U11" s="289"/>
      <c r="V11" s="186"/>
      <c r="W11" s="186"/>
      <c r="X11" s="186"/>
      <c r="Y11" s="186"/>
      <c r="Z11" s="186"/>
      <c r="AA11" s="186"/>
    </row>
    <row r="12" spans="1:27" x14ac:dyDescent="0.25">
      <c r="A12" s="303" t="s">
        <v>156</v>
      </c>
      <c r="B12" s="304">
        <v>7</v>
      </c>
      <c r="C12" s="305" t="s">
        <v>157</v>
      </c>
      <c r="D12" s="29">
        <v>97.5</v>
      </c>
      <c r="E12" s="29">
        <v>113.79</v>
      </c>
      <c r="F12" s="29">
        <v>82.65</v>
      </c>
      <c r="G12" s="32">
        <v>4</v>
      </c>
      <c r="H12" s="32">
        <v>9</v>
      </c>
      <c r="I12" s="31">
        <v>219.54</v>
      </c>
      <c r="J12" s="29">
        <v>288.72000000000003</v>
      </c>
      <c r="K12" s="29">
        <v>157.16999999999999</v>
      </c>
      <c r="L12" s="57">
        <v>15</v>
      </c>
      <c r="M12" s="32">
        <v>17</v>
      </c>
      <c r="N12" s="313">
        <v>15</v>
      </c>
      <c r="O12" s="314" t="s">
        <v>156</v>
      </c>
      <c r="P12" s="315" t="s">
        <v>157</v>
      </c>
      <c r="R12" s="289"/>
      <c r="S12" s="289"/>
      <c r="T12" s="289"/>
      <c r="U12" s="289"/>
      <c r="V12" s="186"/>
      <c r="W12" s="186"/>
      <c r="X12" s="186"/>
      <c r="Y12" s="186"/>
      <c r="Z12" s="186"/>
      <c r="AA12" s="186"/>
    </row>
    <row r="13" spans="1:27" x14ac:dyDescent="0.25">
      <c r="A13" s="303" t="s">
        <v>131</v>
      </c>
      <c r="B13" s="304">
        <v>8</v>
      </c>
      <c r="C13" s="305" t="s">
        <v>132</v>
      </c>
      <c r="D13" s="29">
        <v>98.98</v>
      </c>
      <c r="E13" s="29">
        <v>119.35</v>
      </c>
      <c r="F13" s="29">
        <v>79.23</v>
      </c>
      <c r="G13" s="32">
        <v>9</v>
      </c>
      <c r="H13" s="32">
        <v>6</v>
      </c>
      <c r="I13" s="31">
        <v>176.08</v>
      </c>
      <c r="J13" s="29">
        <v>220.45</v>
      </c>
      <c r="K13" s="29">
        <v>135.69</v>
      </c>
      <c r="L13" s="57">
        <v>3</v>
      </c>
      <c r="M13" s="32">
        <v>9</v>
      </c>
      <c r="N13" s="297">
        <v>5</v>
      </c>
      <c r="O13" s="298" t="s">
        <v>131</v>
      </c>
      <c r="P13" s="299" t="s">
        <v>132</v>
      </c>
      <c r="R13" s="289"/>
      <c r="S13" s="289"/>
      <c r="T13" s="289"/>
      <c r="U13" s="289"/>
      <c r="V13" s="186"/>
      <c r="W13" s="186"/>
      <c r="X13" s="186"/>
      <c r="Y13" s="186"/>
      <c r="Z13" s="186"/>
      <c r="AA13" s="186"/>
    </row>
    <row r="14" spans="1:27" x14ac:dyDescent="0.25">
      <c r="A14" s="303" t="s">
        <v>160</v>
      </c>
      <c r="B14" s="304">
        <v>9</v>
      </c>
      <c r="C14" s="305" t="s">
        <v>161</v>
      </c>
      <c r="D14" s="29">
        <v>100.26</v>
      </c>
      <c r="E14" s="29">
        <v>115.15</v>
      </c>
      <c r="F14" s="29">
        <v>86</v>
      </c>
      <c r="G14" s="32">
        <v>6</v>
      </c>
      <c r="H14" s="32">
        <v>12</v>
      </c>
      <c r="I14" s="31">
        <v>213.69</v>
      </c>
      <c r="J14" s="29">
        <v>260.93</v>
      </c>
      <c r="K14" s="29">
        <v>168.94</v>
      </c>
      <c r="L14" s="57">
        <v>8</v>
      </c>
      <c r="M14" s="32">
        <v>21</v>
      </c>
      <c r="N14" s="313">
        <v>14</v>
      </c>
      <c r="O14" s="314" t="s">
        <v>160</v>
      </c>
      <c r="P14" s="315" t="s">
        <v>161</v>
      </c>
      <c r="R14" s="289"/>
      <c r="S14" s="289"/>
      <c r="T14" s="289"/>
      <c r="U14" s="289"/>
      <c r="V14" s="186"/>
      <c r="W14" s="186"/>
      <c r="X14" s="186"/>
      <c r="Y14" s="186"/>
      <c r="Z14" s="186"/>
      <c r="AA14" s="186"/>
    </row>
    <row r="15" spans="1:27" x14ac:dyDescent="0.25">
      <c r="A15" s="303" t="s">
        <v>137</v>
      </c>
      <c r="B15" s="304">
        <v>10</v>
      </c>
      <c r="C15" s="305" t="s">
        <v>138</v>
      </c>
      <c r="D15" s="29">
        <v>109.96</v>
      </c>
      <c r="E15" s="29">
        <v>139.1</v>
      </c>
      <c r="F15" s="29">
        <v>83.77</v>
      </c>
      <c r="G15" s="32">
        <v>11</v>
      </c>
      <c r="H15" s="32">
        <v>11</v>
      </c>
      <c r="I15" s="31">
        <v>219.69</v>
      </c>
      <c r="J15" s="29">
        <v>306</v>
      </c>
      <c r="K15" s="29">
        <v>144.19999999999999</v>
      </c>
      <c r="L15" s="57">
        <v>16</v>
      </c>
      <c r="M15" s="32">
        <v>10</v>
      </c>
      <c r="N15" s="317">
        <v>16</v>
      </c>
      <c r="O15" s="318" t="s">
        <v>137</v>
      </c>
      <c r="P15" s="319" t="s">
        <v>138</v>
      </c>
      <c r="R15" s="289"/>
      <c r="S15" s="289"/>
      <c r="T15" s="289"/>
      <c r="U15" s="289"/>
      <c r="V15" s="186"/>
      <c r="W15" s="186"/>
      <c r="X15" s="186"/>
      <c r="Y15" s="186"/>
      <c r="Z15" s="186"/>
      <c r="AA15" s="186"/>
    </row>
    <row r="16" spans="1:27" x14ac:dyDescent="0.25">
      <c r="A16" s="310" t="s">
        <v>149</v>
      </c>
      <c r="B16" s="311">
        <v>11</v>
      </c>
      <c r="C16" s="312" t="s">
        <v>150</v>
      </c>
      <c r="D16" s="29">
        <v>113.23</v>
      </c>
      <c r="E16" s="29">
        <v>136.15</v>
      </c>
      <c r="F16" s="29">
        <v>90.91</v>
      </c>
      <c r="G16" s="32">
        <v>10</v>
      </c>
      <c r="H16" s="32">
        <v>15</v>
      </c>
      <c r="I16" s="31">
        <v>198.33</v>
      </c>
      <c r="J16" s="29">
        <v>252.25</v>
      </c>
      <c r="K16" s="29">
        <v>146.35</v>
      </c>
      <c r="L16" s="57">
        <v>7</v>
      </c>
      <c r="M16" s="32">
        <v>13</v>
      </c>
      <c r="N16" s="306">
        <v>10</v>
      </c>
      <c r="O16" s="307" t="s">
        <v>149</v>
      </c>
      <c r="P16" s="308" t="s">
        <v>150</v>
      </c>
      <c r="R16" s="289"/>
      <c r="S16" s="289"/>
      <c r="T16" s="289"/>
      <c r="U16" s="289"/>
      <c r="V16" s="186"/>
      <c r="W16" s="186"/>
      <c r="X16" s="186"/>
      <c r="Y16" s="186"/>
      <c r="Z16" s="186"/>
      <c r="AA16" s="186"/>
    </row>
    <row r="17" spans="1:28" x14ac:dyDescent="0.25">
      <c r="A17" s="310" t="s">
        <v>152</v>
      </c>
      <c r="B17" s="311">
        <v>12</v>
      </c>
      <c r="C17" s="312" t="s">
        <v>153</v>
      </c>
      <c r="D17" s="29">
        <v>113.32</v>
      </c>
      <c r="E17" s="29">
        <v>149.01</v>
      </c>
      <c r="F17" s="29">
        <v>83.06</v>
      </c>
      <c r="G17" s="32">
        <v>15</v>
      </c>
      <c r="H17" s="32">
        <v>10</v>
      </c>
      <c r="I17" s="31">
        <v>185.19</v>
      </c>
      <c r="J17" s="29">
        <v>280.73</v>
      </c>
      <c r="K17" s="29">
        <v>105.49</v>
      </c>
      <c r="L17" s="57">
        <v>13</v>
      </c>
      <c r="M17" s="32">
        <v>5</v>
      </c>
      <c r="N17" s="306">
        <v>8</v>
      </c>
      <c r="O17" s="307" t="s">
        <v>152</v>
      </c>
      <c r="P17" s="308" t="s">
        <v>153</v>
      </c>
      <c r="R17" s="289"/>
      <c r="S17" s="289"/>
      <c r="T17" s="289"/>
      <c r="U17" s="289"/>
      <c r="V17" s="186"/>
      <c r="W17" s="186"/>
      <c r="X17" s="186"/>
      <c r="Y17" s="186"/>
      <c r="Z17" s="186"/>
      <c r="AA17" s="186"/>
    </row>
    <row r="18" spans="1:28" x14ac:dyDescent="0.25">
      <c r="A18" s="310" t="s">
        <v>145</v>
      </c>
      <c r="B18" s="311">
        <v>13</v>
      </c>
      <c r="C18" s="312" t="s">
        <v>146</v>
      </c>
      <c r="D18" s="295">
        <v>114.69</v>
      </c>
      <c r="E18" s="295">
        <v>155.38</v>
      </c>
      <c r="F18" s="295">
        <v>77.319999999999993</v>
      </c>
      <c r="G18" s="32">
        <v>16</v>
      </c>
      <c r="H18" s="32">
        <v>5</v>
      </c>
      <c r="I18" s="31">
        <v>222.19</v>
      </c>
      <c r="J18" s="295">
        <v>322.27999999999997</v>
      </c>
      <c r="K18" s="295">
        <v>132.02000000000001</v>
      </c>
      <c r="L18" s="57">
        <v>17</v>
      </c>
      <c r="M18" s="32">
        <v>8</v>
      </c>
      <c r="N18" s="317">
        <v>17</v>
      </c>
      <c r="O18" s="318" t="s">
        <v>145</v>
      </c>
      <c r="P18" s="319" t="s">
        <v>146</v>
      </c>
      <c r="R18" s="289"/>
      <c r="S18" s="289"/>
      <c r="T18" s="289"/>
      <c r="U18" s="289"/>
      <c r="V18" s="186"/>
      <c r="W18" s="186"/>
      <c r="X18" s="186"/>
      <c r="Y18" s="186"/>
      <c r="Z18" s="186"/>
      <c r="AA18" s="186"/>
    </row>
    <row r="19" spans="1:28" x14ac:dyDescent="0.25">
      <c r="A19" s="310" t="s">
        <v>141</v>
      </c>
      <c r="B19" s="311">
        <v>14</v>
      </c>
      <c r="C19" s="312" t="s">
        <v>142</v>
      </c>
      <c r="D19" s="316">
        <v>115.52</v>
      </c>
      <c r="E19" s="316">
        <v>143.18</v>
      </c>
      <c r="F19" s="316">
        <v>90.01</v>
      </c>
      <c r="G19" s="32">
        <v>13</v>
      </c>
      <c r="H19" s="32">
        <v>14</v>
      </c>
      <c r="I19" s="31">
        <v>212.95</v>
      </c>
      <c r="J19" s="316">
        <v>287.52</v>
      </c>
      <c r="K19" s="316">
        <v>145.88999999999999</v>
      </c>
      <c r="L19" s="57">
        <v>14</v>
      </c>
      <c r="M19" s="32">
        <v>12</v>
      </c>
      <c r="N19" s="313">
        <v>13</v>
      </c>
      <c r="O19" s="314" t="s">
        <v>141</v>
      </c>
      <c r="P19" s="315" t="s">
        <v>142</v>
      </c>
      <c r="R19" s="289"/>
      <c r="S19" s="289"/>
      <c r="T19" s="289"/>
      <c r="U19" s="289"/>
      <c r="V19" s="186"/>
      <c r="W19" s="186"/>
      <c r="X19" s="186"/>
      <c r="Y19" s="186"/>
      <c r="Z19" s="186"/>
      <c r="AA19" s="186"/>
      <c r="AB19" s="180"/>
    </row>
    <row r="20" spans="1:28" x14ac:dyDescent="0.25">
      <c r="A20" s="310" t="s">
        <v>133</v>
      </c>
      <c r="B20" s="311">
        <v>15</v>
      </c>
      <c r="C20" s="312" t="s">
        <v>134</v>
      </c>
      <c r="D20" s="295">
        <v>117.51</v>
      </c>
      <c r="E20" s="295">
        <v>141.22999999999999</v>
      </c>
      <c r="F20" s="295">
        <v>95.25</v>
      </c>
      <c r="G20" s="32">
        <v>12</v>
      </c>
      <c r="H20" s="32">
        <v>17</v>
      </c>
      <c r="I20" s="31">
        <v>210.2</v>
      </c>
      <c r="J20" s="295">
        <v>264.92</v>
      </c>
      <c r="K20" s="295">
        <v>159.34</v>
      </c>
      <c r="L20" s="57">
        <v>10</v>
      </c>
      <c r="M20" s="32">
        <v>18</v>
      </c>
      <c r="N20" s="313">
        <v>12</v>
      </c>
      <c r="O20" s="314" t="s">
        <v>133</v>
      </c>
      <c r="P20" s="315" t="s">
        <v>134</v>
      </c>
      <c r="R20" s="289"/>
      <c r="S20" s="289"/>
      <c r="T20" s="289"/>
      <c r="U20" s="289"/>
      <c r="V20" s="186"/>
      <c r="W20" s="186"/>
      <c r="X20" s="186"/>
      <c r="Y20" s="186"/>
      <c r="Z20" s="186"/>
      <c r="AA20" s="186"/>
      <c r="AB20" s="180"/>
    </row>
    <row r="21" spans="1:28" x14ac:dyDescent="0.25">
      <c r="A21" s="300" t="s">
        <v>154</v>
      </c>
      <c r="B21" s="301">
        <v>16</v>
      </c>
      <c r="C21" s="302" t="s">
        <v>155</v>
      </c>
      <c r="D21" s="29">
        <v>119.47</v>
      </c>
      <c r="E21" s="29">
        <v>143.4</v>
      </c>
      <c r="F21" s="29">
        <v>97.02</v>
      </c>
      <c r="G21" s="32">
        <v>14</v>
      </c>
      <c r="H21" s="32">
        <v>18</v>
      </c>
      <c r="I21" s="31">
        <v>170.8</v>
      </c>
      <c r="J21" s="29">
        <v>242.51</v>
      </c>
      <c r="K21" s="29">
        <v>107.39</v>
      </c>
      <c r="L21" s="57">
        <v>6</v>
      </c>
      <c r="M21" s="32">
        <v>6</v>
      </c>
      <c r="N21" s="297">
        <v>4</v>
      </c>
      <c r="O21" s="298" t="s">
        <v>154</v>
      </c>
      <c r="P21" s="299" t="s">
        <v>155</v>
      </c>
      <c r="R21" s="289"/>
      <c r="S21" s="289"/>
      <c r="T21" s="289"/>
      <c r="U21" s="289"/>
      <c r="V21" s="186"/>
      <c r="W21" s="186"/>
      <c r="X21" s="186"/>
      <c r="Y21" s="186"/>
      <c r="Z21" s="186"/>
      <c r="AA21" s="186"/>
      <c r="AB21" s="180"/>
    </row>
    <row r="22" spans="1:28" x14ac:dyDescent="0.25">
      <c r="A22" s="300" t="s">
        <v>143</v>
      </c>
      <c r="B22" s="301">
        <v>17</v>
      </c>
      <c r="C22" s="302" t="s">
        <v>144</v>
      </c>
      <c r="D22" s="29">
        <v>125.56</v>
      </c>
      <c r="E22" s="29">
        <v>168.49</v>
      </c>
      <c r="F22" s="29">
        <v>86.84</v>
      </c>
      <c r="G22" s="32">
        <v>18</v>
      </c>
      <c r="H22" s="32">
        <v>13</v>
      </c>
      <c r="I22" s="31">
        <v>178.99</v>
      </c>
      <c r="J22" s="29">
        <v>269.89999999999998</v>
      </c>
      <c r="K22" s="29">
        <v>97.24</v>
      </c>
      <c r="L22" s="57">
        <v>12</v>
      </c>
      <c r="M22" s="32">
        <v>2</v>
      </c>
      <c r="N22" s="306">
        <v>6</v>
      </c>
      <c r="O22" s="307" t="s">
        <v>143</v>
      </c>
      <c r="P22" s="308" t="s">
        <v>144</v>
      </c>
      <c r="R22" s="289"/>
      <c r="S22" s="289"/>
      <c r="T22" s="289"/>
      <c r="U22" s="289"/>
      <c r="V22" s="186"/>
      <c r="W22" s="186"/>
      <c r="X22" s="186"/>
      <c r="Y22" s="186"/>
      <c r="Z22" s="186"/>
      <c r="AA22" s="186"/>
    </row>
    <row r="23" spans="1:28" x14ac:dyDescent="0.25">
      <c r="A23" s="300" t="s">
        <v>158</v>
      </c>
      <c r="B23" s="301">
        <v>18</v>
      </c>
      <c r="C23" s="302" t="s">
        <v>159</v>
      </c>
      <c r="D23" s="29">
        <v>126.82</v>
      </c>
      <c r="E23" s="29">
        <v>166.59</v>
      </c>
      <c r="F23" s="29">
        <v>91.24</v>
      </c>
      <c r="G23" s="32">
        <v>17</v>
      </c>
      <c r="H23" s="32">
        <v>16</v>
      </c>
      <c r="I23" s="31">
        <v>262.37</v>
      </c>
      <c r="J23" s="29">
        <v>380.7</v>
      </c>
      <c r="K23" s="29">
        <v>157.01</v>
      </c>
      <c r="L23" s="57">
        <v>18</v>
      </c>
      <c r="M23" s="32">
        <v>16</v>
      </c>
      <c r="N23" s="317">
        <v>18</v>
      </c>
      <c r="O23" s="318" t="s">
        <v>158</v>
      </c>
      <c r="P23" s="319" t="s">
        <v>159</v>
      </c>
      <c r="R23" s="289"/>
      <c r="S23" s="289"/>
      <c r="T23" s="289"/>
      <c r="U23" s="289"/>
      <c r="V23" s="186"/>
      <c r="W23" s="186"/>
      <c r="X23" s="186"/>
      <c r="Y23" s="186"/>
      <c r="Z23" s="186"/>
      <c r="AA23" s="186"/>
      <c r="AB23" s="180"/>
    </row>
    <row r="24" spans="1:28" x14ac:dyDescent="0.25">
      <c r="A24" s="296" t="s">
        <v>310</v>
      </c>
      <c r="B24" s="289"/>
      <c r="C24" s="309" t="s">
        <v>151</v>
      </c>
      <c r="D24" s="29">
        <v>128.13</v>
      </c>
      <c r="E24" s="29">
        <v>160.79</v>
      </c>
      <c r="F24" s="29">
        <v>98.75</v>
      </c>
      <c r="G24" s="32"/>
      <c r="H24" s="32"/>
      <c r="I24" s="31">
        <v>216.5</v>
      </c>
      <c r="J24" s="29">
        <v>300.17</v>
      </c>
      <c r="K24" s="29">
        <v>142.12</v>
      </c>
      <c r="L24" s="57"/>
      <c r="M24" s="32"/>
      <c r="N24" s="106"/>
      <c r="O24" s="107" t="s">
        <v>310</v>
      </c>
      <c r="P24" s="108" t="s">
        <v>151</v>
      </c>
      <c r="R24" s="289"/>
      <c r="S24" s="289"/>
      <c r="T24" s="289"/>
      <c r="U24" s="289"/>
      <c r="V24" s="186"/>
      <c r="W24" s="186"/>
      <c r="X24" s="186"/>
      <c r="Y24" s="186"/>
      <c r="Z24" s="186"/>
      <c r="AA24" s="186"/>
      <c r="AB24" s="180"/>
    </row>
    <row r="25" spans="1:28" x14ac:dyDescent="0.25">
      <c r="A25" s="300" t="s">
        <v>164</v>
      </c>
      <c r="B25" s="301">
        <v>19</v>
      </c>
      <c r="C25" s="302" t="s">
        <v>165</v>
      </c>
      <c r="D25" s="29">
        <v>174.12</v>
      </c>
      <c r="E25" s="29">
        <v>235.8</v>
      </c>
      <c r="F25" s="29">
        <v>123.61</v>
      </c>
      <c r="G25" s="32">
        <v>19</v>
      </c>
      <c r="H25" s="32">
        <v>19</v>
      </c>
      <c r="I25" s="31">
        <v>281.33999999999997</v>
      </c>
      <c r="J25" s="29">
        <v>418.58</v>
      </c>
      <c r="K25" s="29">
        <v>166.96</v>
      </c>
      <c r="L25" s="57">
        <v>21</v>
      </c>
      <c r="M25" s="32">
        <v>20</v>
      </c>
      <c r="N25" s="323">
        <v>21</v>
      </c>
      <c r="O25" s="324" t="s">
        <v>164</v>
      </c>
      <c r="P25" s="325" t="s">
        <v>165</v>
      </c>
      <c r="R25" s="289"/>
      <c r="S25" s="289"/>
      <c r="T25" s="289"/>
      <c r="U25" s="289"/>
      <c r="V25" s="186"/>
      <c r="W25" s="186"/>
      <c r="X25" s="186"/>
      <c r="Y25" s="186"/>
      <c r="Z25" s="186"/>
      <c r="AA25" s="186"/>
      <c r="AB25" s="180"/>
    </row>
    <row r="26" spans="1:28" x14ac:dyDescent="0.25">
      <c r="A26" s="300" t="s">
        <v>166</v>
      </c>
      <c r="B26" s="301">
        <v>20</v>
      </c>
      <c r="C26" s="302" t="s">
        <v>167</v>
      </c>
      <c r="D26" s="29">
        <v>183.23</v>
      </c>
      <c r="E26" s="29">
        <v>249.44</v>
      </c>
      <c r="F26" s="29">
        <v>126.22</v>
      </c>
      <c r="G26" s="32">
        <v>20</v>
      </c>
      <c r="H26" s="32">
        <v>20</v>
      </c>
      <c r="I26" s="31">
        <v>278.66000000000003</v>
      </c>
      <c r="J26" s="29">
        <v>402.25</v>
      </c>
      <c r="K26" s="29">
        <v>173.68</v>
      </c>
      <c r="L26" s="57">
        <v>19</v>
      </c>
      <c r="M26" s="32">
        <v>22</v>
      </c>
      <c r="N26" s="317">
        <v>20</v>
      </c>
      <c r="O26" s="318" t="s">
        <v>166</v>
      </c>
      <c r="P26" s="319" t="s">
        <v>167</v>
      </c>
      <c r="R26" s="289"/>
      <c r="S26" s="289"/>
      <c r="T26" s="289"/>
      <c r="U26" s="289"/>
      <c r="V26" s="186"/>
      <c r="W26" s="186"/>
      <c r="X26" s="186"/>
      <c r="Y26" s="186"/>
      <c r="Z26" s="186"/>
      <c r="AA26" s="186"/>
    </row>
    <row r="27" spans="1:28" x14ac:dyDescent="0.25">
      <c r="A27" s="320" t="s">
        <v>168</v>
      </c>
      <c r="B27" s="321">
        <v>21</v>
      </c>
      <c r="C27" s="322" t="s">
        <v>169</v>
      </c>
      <c r="D27" s="29">
        <v>209.99</v>
      </c>
      <c r="E27" s="29">
        <v>280.81</v>
      </c>
      <c r="F27" s="29">
        <v>150.56</v>
      </c>
      <c r="G27" s="32">
        <v>21</v>
      </c>
      <c r="H27" s="32">
        <v>21</v>
      </c>
      <c r="I27" s="31">
        <v>321.64</v>
      </c>
      <c r="J27" s="29">
        <v>471.33</v>
      </c>
      <c r="K27" s="29">
        <v>195.17</v>
      </c>
      <c r="L27" s="57">
        <v>22</v>
      </c>
      <c r="M27" s="32">
        <v>23</v>
      </c>
      <c r="N27" s="323">
        <v>23</v>
      </c>
      <c r="O27" s="324" t="s">
        <v>168</v>
      </c>
      <c r="P27" s="325" t="s">
        <v>169</v>
      </c>
      <c r="R27" s="289"/>
      <c r="S27" s="289"/>
      <c r="T27" s="289"/>
      <c r="U27" s="289"/>
      <c r="V27" s="31"/>
      <c r="W27" s="31"/>
      <c r="X27" s="31"/>
      <c r="Y27" s="31"/>
      <c r="Z27" s="31"/>
      <c r="AA27" s="31"/>
    </row>
    <row r="28" spans="1:28" x14ac:dyDescent="0.25">
      <c r="A28" s="320" t="s">
        <v>162</v>
      </c>
      <c r="B28" s="321">
        <v>22</v>
      </c>
      <c r="C28" s="322" t="s">
        <v>163</v>
      </c>
      <c r="D28" s="29">
        <v>233.04</v>
      </c>
      <c r="E28" s="29">
        <v>348.36</v>
      </c>
      <c r="F28" s="29">
        <v>151.22</v>
      </c>
      <c r="G28" s="32">
        <v>23</v>
      </c>
      <c r="H28" s="32">
        <v>22</v>
      </c>
      <c r="I28" s="31">
        <v>318.89999999999998</v>
      </c>
      <c r="J28" s="29">
        <v>530.14</v>
      </c>
      <c r="K28" s="29">
        <v>163.02000000000001</v>
      </c>
      <c r="L28" s="57">
        <v>23</v>
      </c>
      <c r="M28" s="32">
        <v>19</v>
      </c>
      <c r="N28" s="323">
        <v>22</v>
      </c>
      <c r="O28" s="324" t="s">
        <v>162</v>
      </c>
      <c r="P28" s="325" t="s">
        <v>163</v>
      </c>
      <c r="R28" s="289"/>
      <c r="S28" s="289"/>
      <c r="T28" s="289"/>
      <c r="U28" s="289"/>
      <c r="V28" s="31"/>
      <c r="W28" s="31"/>
      <c r="X28" s="31"/>
      <c r="Y28" s="31"/>
      <c r="Z28" s="31"/>
      <c r="AA28" s="31"/>
    </row>
    <row r="29" spans="1:28" x14ac:dyDescent="0.25">
      <c r="A29" s="320" t="s">
        <v>170</v>
      </c>
      <c r="B29" s="321">
        <v>23</v>
      </c>
      <c r="C29" s="322" t="s">
        <v>171</v>
      </c>
      <c r="D29" s="29">
        <v>251.44</v>
      </c>
      <c r="E29" s="29">
        <v>346.15</v>
      </c>
      <c r="F29" s="29">
        <v>176.06</v>
      </c>
      <c r="G29" s="32">
        <v>22</v>
      </c>
      <c r="H29" s="32">
        <v>23</v>
      </c>
      <c r="I29" s="31">
        <v>359.4</v>
      </c>
      <c r="J29" s="29">
        <v>539.95000000000005</v>
      </c>
      <c r="K29" s="29">
        <v>213.4</v>
      </c>
      <c r="L29" s="57">
        <v>25</v>
      </c>
      <c r="M29" s="32">
        <v>24</v>
      </c>
      <c r="N29" s="323">
        <v>24</v>
      </c>
      <c r="O29" s="324" t="s">
        <v>170</v>
      </c>
      <c r="P29" s="325" t="s">
        <v>171</v>
      </c>
      <c r="R29" s="289"/>
      <c r="S29" s="289"/>
      <c r="T29" s="289"/>
      <c r="U29" s="289"/>
      <c r="V29" s="31"/>
      <c r="W29" s="31"/>
      <c r="X29" s="31"/>
      <c r="Y29" s="31"/>
      <c r="Z29" s="31"/>
      <c r="AA29" s="31"/>
    </row>
    <row r="30" spans="1:28" x14ac:dyDescent="0.25">
      <c r="A30" s="320" t="s">
        <v>172</v>
      </c>
      <c r="B30" s="321">
        <v>24</v>
      </c>
      <c r="C30" s="322" t="s">
        <v>173</v>
      </c>
      <c r="D30" s="295">
        <v>267.88</v>
      </c>
      <c r="E30" s="295">
        <v>363.01</v>
      </c>
      <c r="F30" s="295">
        <v>194.02</v>
      </c>
      <c r="G30" s="32">
        <v>24</v>
      </c>
      <c r="H30" s="32">
        <v>24</v>
      </c>
      <c r="I30" s="290">
        <v>416.44</v>
      </c>
      <c r="J30" s="295">
        <v>608.09</v>
      </c>
      <c r="K30" s="295">
        <v>266.93</v>
      </c>
      <c r="L30" s="57">
        <v>26</v>
      </c>
      <c r="M30" s="32">
        <v>28</v>
      </c>
      <c r="N30" s="334">
        <v>26</v>
      </c>
      <c r="O30" s="333" t="s">
        <v>172</v>
      </c>
      <c r="P30" s="332" t="s">
        <v>173</v>
      </c>
      <c r="R30" s="289"/>
      <c r="S30" s="289"/>
      <c r="T30" s="289"/>
      <c r="U30" s="289"/>
      <c r="V30" s="31"/>
      <c r="W30" s="31"/>
      <c r="X30" s="31"/>
      <c r="Y30" s="31"/>
      <c r="Z30" s="31"/>
      <c r="AA30" s="31"/>
    </row>
    <row r="31" spans="1:28" x14ac:dyDescent="0.25">
      <c r="A31" s="320" t="s">
        <v>180</v>
      </c>
      <c r="B31" s="321">
        <v>25</v>
      </c>
      <c r="C31" s="322" t="s">
        <v>181</v>
      </c>
      <c r="D31" s="295">
        <v>282.08999999999997</v>
      </c>
      <c r="E31" s="295">
        <v>380.74</v>
      </c>
      <c r="F31" s="295">
        <v>200.63</v>
      </c>
      <c r="G31" s="32">
        <v>25</v>
      </c>
      <c r="H31" s="32">
        <v>25</v>
      </c>
      <c r="I31" s="290">
        <v>269.37</v>
      </c>
      <c r="J31" s="295">
        <v>406.61</v>
      </c>
      <c r="K31" s="295">
        <v>153.80000000000001</v>
      </c>
      <c r="L31" s="57">
        <v>20</v>
      </c>
      <c r="M31" s="32">
        <v>14</v>
      </c>
      <c r="N31" s="317">
        <v>19</v>
      </c>
      <c r="O31" s="318" t="s">
        <v>180</v>
      </c>
      <c r="P31" s="319" t="s">
        <v>181</v>
      </c>
      <c r="R31" s="289"/>
      <c r="S31" s="289"/>
      <c r="T31" s="289"/>
      <c r="U31" s="289"/>
      <c r="V31" s="31"/>
      <c r="W31" s="31"/>
      <c r="X31" s="31"/>
      <c r="Y31" s="31"/>
      <c r="Z31" s="31"/>
      <c r="AA31" s="31"/>
    </row>
    <row r="32" spans="1:28" x14ac:dyDescent="0.25">
      <c r="A32" s="329" t="s">
        <v>178</v>
      </c>
      <c r="B32" s="330">
        <v>26</v>
      </c>
      <c r="C32" s="328" t="s">
        <v>179</v>
      </c>
      <c r="D32" s="331">
        <v>320.66000000000003</v>
      </c>
      <c r="E32" s="331">
        <v>418.7</v>
      </c>
      <c r="F32" s="331">
        <v>239.27</v>
      </c>
      <c r="G32" s="32">
        <v>26</v>
      </c>
      <c r="H32" s="32">
        <v>28</v>
      </c>
      <c r="I32" s="291">
        <v>361.68</v>
      </c>
      <c r="J32" s="331">
        <v>533.78</v>
      </c>
      <c r="K32" s="331">
        <v>215.16</v>
      </c>
      <c r="L32" s="57">
        <v>24</v>
      </c>
      <c r="M32" s="32">
        <v>25</v>
      </c>
      <c r="N32" s="286">
        <v>25</v>
      </c>
      <c r="O32" s="287" t="s">
        <v>178</v>
      </c>
      <c r="P32" s="288" t="s">
        <v>179</v>
      </c>
      <c r="R32" s="289"/>
      <c r="S32" s="289"/>
      <c r="T32" s="289"/>
      <c r="U32" s="289"/>
      <c r="V32" s="31"/>
      <c r="W32" s="31"/>
      <c r="X32" s="31"/>
      <c r="Y32" s="31"/>
      <c r="Z32" s="31"/>
      <c r="AA32" s="31"/>
    </row>
    <row r="33" spans="1:27" x14ac:dyDescent="0.25">
      <c r="A33" s="326" t="s">
        <v>174</v>
      </c>
      <c r="B33" s="327">
        <v>27</v>
      </c>
      <c r="C33" s="328" t="s">
        <v>175</v>
      </c>
      <c r="D33" s="295">
        <v>321.58</v>
      </c>
      <c r="E33" s="295">
        <v>490.34</v>
      </c>
      <c r="F33" s="295">
        <v>202.99</v>
      </c>
      <c r="G33" s="32">
        <v>27</v>
      </c>
      <c r="H33" s="32">
        <v>26</v>
      </c>
      <c r="I33" s="290">
        <v>449.06</v>
      </c>
      <c r="J33" s="295">
        <v>751.7</v>
      </c>
      <c r="K33" s="295">
        <v>228.98</v>
      </c>
      <c r="L33" s="57">
        <v>28</v>
      </c>
      <c r="M33" s="32">
        <v>27</v>
      </c>
      <c r="N33" s="330">
        <v>28</v>
      </c>
      <c r="O33" s="329" t="s">
        <v>174</v>
      </c>
      <c r="P33" s="330" t="s">
        <v>175</v>
      </c>
      <c r="R33" s="289"/>
      <c r="S33" s="289"/>
      <c r="T33" s="289"/>
      <c r="U33" s="289"/>
      <c r="V33" s="31"/>
      <c r="W33" s="31"/>
      <c r="X33" s="31"/>
      <c r="Y33" s="31"/>
      <c r="Z33" s="31"/>
      <c r="AA33" s="31"/>
    </row>
    <row r="34" spans="1:27" x14ac:dyDescent="0.25">
      <c r="A34" s="329" t="s">
        <v>176</v>
      </c>
      <c r="B34" s="330">
        <v>28</v>
      </c>
      <c r="C34" s="328" t="s">
        <v>177</v>
      </c>
      <c r="D34" s="331">
        <v>336.71</v>
      </c>
      <c r="E34" s="331">
        <v>498.74</v>
      </c>
      <c r="F34" s="331">
        <v>224.76</v>
      </c>
      <c r="G34" s="32">
        <v>28</v>
      </c>
      <c r="H34" s="32">
        <v>27</v>
      </c>
      <c r="I34" s="291">
        <v>425.5</v>
      </c>
      <c r="J34" s="331">
        <v>701.71</v>
      </c>
      <c r="K34" s="331">
        <v>228.56</v>
      </c>
      <c r="L34" s="57">
        <v>27</v>
      </c>
      <c r="M34" s="32">
        <v>26</v>
      </c>
      <c r="N34" s="330">
        <v>27</v>
      </c>
      <c r="O34" s="329" t="s">
        <v>176</v>
      </c>
      <c r="P34" s="330" t="s">
        <v>177</v>
      </c>
      <c r="R34" s="289"/>
      <c r="S34" s="289"/>
      <c r="T34" s="289"/>
      <c r="U34" s="289"/>
      <c r="V34" s="31"/>
      <c r="W34" s="31"/>
      <c r="X34" s="31"/>
      <c r="Y34" s="31"/>
      <c r="Z34" s="31"/>
      <c r="AA34" s="31"/>
    </row>
    <row r="35" spans="1:27" x14ac:dyDescent="0.25">
      <c r="F35" s="248"/>
    </row>
    <row r="36" spans="1:27" x14ac:dyDescent="0.25">
      <c r="B36" s="10" t="s">
        <v>6</v>
      </c>
      <c r="C36" s="21" t="s">
        <v>401</v>
      </c>
    </row>
    <row r="37" spans="1:27" x14ac:dyDescent="0.25">
      <c r="B37" s="10" t="s">
        <v>182</v>
      </c>
      <c r="C37" s="21" t="s">
        <v>196</v>
      </c>
    </row>
    <row r="38" spans="1:27" ht="75" customHeight="1" x14ac:dyDescent="0.25">
      <c r="B38" s="14" t="s">
        <v>9</v>
      </c>
      <c r="C38" s="274" t="s">
        <v>398</v>
      </c>
      <c r="D38" s="274"/>
      <c r="E38" s="274"/>
      <c r="F38" s="274"/>
      <c r="G38" s="274"/>
      <c r="H38" s="274"/>
      <c r="I38" s="274"/>
      <c r="J38" s="274"/>
      <c r="K38" s="274"/>
      <c r="L38" s="274"/>
      <c r="M38" s="274"/>
      <c r="N38" s="274"/>
    </row>
    <row r="39" spans="1:27" ht="21" x14ac:dyDescent="0.25">
      <c r="B39" s="9"/>
      <c r="C39" s="16" t="s">
        <v>183</v>
      </c>
    </row>
    <row r="40" spans="1:27" ht="18" thickBot="1" x14ac:dyDescent="0.35">
      <c r="B40" s="285" t="s">
        <v>214</v>
      </c>
      <c r="C40" s="285"/>
      <c r="D40" s="285"/>
      <c r="E40" s="285"/>
      <c r="F40" s="285"/>
      <c r="G40" s="285"/>
      <c r="H40" s="285" t="s">
        <v>255</v>
      </c>
      <c r="I40" s="285"/>
      <c r="J40" s="285"/>
      <c r="K40" s="285"/>
      <c r="L40" s="285"/>
      <c r="M40" s="285"/>
    </row>
    <row r="41" spans="1:27" ht="15.75" thickTop="1" x14ac:dyDescent="0.25"/>
    <row r="83" spans="2:14" ht="26.25" x14ac:dyDescent="0.25">
      <c r="B83" s="14" t="s">
        <v>9</v>
      </c>
      <c r="C83" s="1" t="s">
        <v>399</v>
      </c>
    </row>
    <row r="84" spans="2:14" ht="21" x14ac:dyDescent="0.25">
      <c r="B84" s="9"/>
      <c r="C84" s="16" t="s">
        <v>256</v>
      </c>
      <c r="N84" s="40" t="s">
        <v>197</v>
      </c>
    </row>
    <row r="85" spans="2:14" ht="18.75" x14ac:dyDescent="0.25">
      <c r="K85" s="30" t="s">
        <v>194</v>
      </c>
    </row>
    <row r="86" spans="2:14" x14ac:dyDescent="0.25">
      <c r="C86" s="187" t="s">
        <v>306</v>
      </c>
      <c r="D86" s="187"/>
      <c r="E86" s="187"/>
    </row>
    <row r="87" spans="2:14" x14ac:dyDescent="0.25">
      <c r="C87" s="187">
        <v>0</v>
      </c>
      <c r="D87" s="188">
        <f>VLOOKUP("EU",EUlanden[[label (B)]:[vrouwen (B)]],5,0)</f>
        <v>160.79</v>
      </c>
      <c r="E87" s="187">
        <f>D87*3</f>
        <v>482.37</v>
      </c>
    </row>
    <row r="88" spans="2:14" x14ac:dyDescent="0.25">
      <c r="C88" s="187">
        <v>0</v>
      </c>
      <c r="D88" s="188">
        <f>VLOOKUP("EU",EUlanden[[label (B)]:[vrouwen (B)]],6,0)</f>
        <v>98.75</v>
      </c>
      <c r="E88" s="187">
        <f>D88*3</f>
        <v>296.25</v>
      </c>
    </row>
    <row r="89" spans="2:14" x14ac:dyDescent="0.25">
      <c r="C89" s="189" t="s">
        <v>308</v>
      </c>
      <c r="D89" s="188">
        <f>VLOOKUP("VL",EUlanden[[label (B)]:[vrouwen (B)]],5,0)</f>
        <v>97.2</v>
      </c>
      <c r="E89" s="188">
        <f>VLOOKUP("VL",EUlanden[[label (B)]:[vrouwen (B)]],6,0)</f>
        <v>76.06</v>
      </c>
    </row>
    <row r="90" spans="2:14" x14ac:dyDescent="0.25">
      <c r="C90" s="189" t="s">
        <v>307</v>
      </c>
      <c r="D90" s="188">
        <f>VLOOKUP("EU",EUlanden[[label (B)]:[vrouwen (B)]],5,0)</f>
        <v>160.79</v>
      </c>
      <c r="E90" s="188">
        <f>VLOOKUP("EU",EUlanden[[label (B)]:[vrouwen (B)]],6,0)</f>
        <v>98.75</v>
      </c>
    </row>
    <row r="110" spans="2:14" ht="26.25" x14ac:dyDescent="0.25">
      <c r="B110" s="14" t="s">
        <v>9</v>
      </c>
      <c r="C110" s="1" t="s">
        <v>400</v>
      </c>
    </row>
    <row r="111" spans="2:14" ht="21" x14ac:dyDescent="0.25">
      <c r="B111" s="9"/>
      <c r="C111" s="16" t="s">
        <v>184</v>
      </c>
      <c r="N111" s="40" t="s">
        <v>197</v>
      </c>
    </row>
    <row r="112" spans="2:14" ht="18.75" x14ac:dyDescent="0.25">
      <c r="K112" s="30" t="s">
        <v>311</v>
      </c>
    </row>
    <row r="113" spans="3:5" x14ac:dyDescent="0.25">
      <c r="C113" s="187" t="s">
        <v>306</v>
      </c>
      <c r="D113" s="187"/>
      <c r="E113" s="187"/>
    </row>
    <row r="114" spans="3:5" x14ac:dyDescent="0.25">
      <c r="C114" s="187">
        <v>0</v>
      </c>
      <c r="D114" s="188">
        <f>VLOOKUP("EU",EUlanden[[label (B)]:[vrouwen (V)]],10,0)</f>
        <v>300.17</v>
      </c>
      <c r="E114" s="187">
        <f>D114*3</f>
        <v>900.51</v>
      </c>
    </row>
    <row r="115" spans="3:5" x14ac:dyDescent="0.25">
      <c r="C115" s="187">
        <v>0</v>
      </c>
      <c r="D115" s="188">
        <f>VLOOKUP("EU",EUlanden[[label (B)]:[vrouwen (V)]],11,0)</f>
        <v>142.12</v>
      </c>
      <c r="E115" s="187">
        <f>D115*3</f>
        <v>426.36</v>
      </c>
    </row>
    <row r="116" spans="3:5" x14ac:dyDescent="0.25">
      <c r="C116" s="189" t="s">
        <v>309</v>
      </c>
      <c r="D116" s="188">
        <f>VLOOKUP("VL",EUlanden[[label (B)]:[vrouwen (V)]],10,0)</f>
        <v>229.26</v>
      </c>
      <c r="E116" s="188">
        <f>VLOOKUP("VL",EUlanden[[label (B)]:[vrouwen (V)]],11,0)</f>
        <v>119.94</v>
      </c>
    </row>
    <row r="117" spans="3:5" x14ac:dyDescent="0.25">
      <c r="C117" s="189" t="s">
        <v>307</v>
      </c>
      <c r="D117" s="188">
        <f>VLOOKUP("EU",EUlanden[[label (B)]:[vrouwen (V)]],10,0)</f>
        <v>300.17</v>
      </c>
      <c r="E117" s="188">
        <f>VLOOKUP("EU",EUlanden[[label (B)]:[vrouwen (V)]],11,0)</f>
        <v>142.12</v>
      </c>
    </row>
    <row r="137" spans="2:18" ht="26.25" x14ac:dyDescent="0.25">
      <c r="B137" s="14" t="s">
        <v>9</v>
      </c>
      <c r="C137" s="41" t="s">
        <v>317</v>
      </c>
    </row>
    <row r="138" spans="2:18" ht="21" x14ac:dyDescent="0.25">
      <c r="B138" s="9"/>
      <c r="C138" s="16" t="s">
        <v>195</v>
      </c>
    </row>
    <row r="139" spans="2:18" ht="18" thickBot="1" x14ac:dyDescent="0.35">
      <c r="C139" s="285" t="s">
        <v>185</v>
      </c>
      <c r="D139" s="285"/>
      <c r="E139" s="285"/>
      <c r="F139" s="285"/>
      <c r="G139" s="285"/>
      <c r="H139" s="285"/>
      <c r="I139" s="285"/>
      <c r="L139" s="285" t="s">
        <v>186</v>
      </c>
      <c r="M139" s="285"/>
      <c r="N139" s="285"/>
      <c r="O139" s="285"/>
      <c r="P139" s="285"/>
      <c r="Q139" s="285"/>
      <c r="R139" s="285"/>
    </row>
    <row r="140" spans="2:18" ht="15.75" thickTop="1" x14ac:dyDescent="0.25"/>
    <row r="165" spans="3:17" x14ac:dyDescent="0.25">
      <c r="Q165" s="40" t="s">
        <v>197</v>
      </c>
    </row>
    <row r="166" spans="3:17" ht="18.75" x14ac:dyDescent="0.25">
      <c r="C166" s="30" t="s">
        <v>193</v>
      </c>
      <c r="L166" s="30" t="s">
        <v>194</v>
      </c>
    </row>
  </sheetData>
  <sortState ref="U5:AA34">
    <sortCondition descending="1" ref="V4"/>
  </sortState>
  <mergeCells count="7">
    <mergeCell ref="A3:H3"/>
    <mergeCell ref="I3:P3"/>
    <mergeCell ref="C139:I139"/>
    <mergeCell ref="L139:R139"/>
    <mergeCell ref="C38:N38"/>
    <mergeCell ref="B40:G40"/>
    <mergeCell ref="H40:M40"/>
  </mergeCells>
  <conditionalFormatting sqref="E5:E34">
    <cfRule type="cellIs" dxfId="21" priority="4" operator="greaterThan">
      <formula>VLOOKUP("EU",$A$5:$P$34,5,0)</formula>
    </cfRule>
  </conditionalFormatting>
  <conditionalFormatting sqref="F5:F34">
    <cfRule type="cellIs" dxfId="20" priority="3" operator="greaterThan">
      <formula>VLOOKUP("EU",$A$5:$P$34,6,0)</formula>
    </cfRule>
  </conditionalFormatting>
  <conditionalFormatting sqref="J5:J34">
    <cfRule type="cellIs" dxfId="19" priority="2" operator="greaterThan">
      <formula>VLOOKUP("EU",$A$5:$P$34,10,0)</formula>
    </cfRule>
  </conditionalFormatting>
  <conditionalFormatting sqref="K5:K34">
    <cfRule type="cellIs" dxfId="18" priority="1" operator="greaterThan">
      <formula>VLOOKUP("EU",$A$5:$P$34,11,0)</formula>
    </cfRule>
  </conditionalFormatting>
  <hyperlinks>
    <hyperlink ref="N84" location="'Hoe grafiek vergelijking lezen'!A1" display="Hoe lees ik deze grafiek?" xr:uid="{00000000-0004-0000-0900-000000000000}"/>
    <hyperlink ref="N111" location="'Hoe grafiek vergelijking lezen'!A1" display="Hoe lees ik deze grafiek?" xr:uid="{00000000-0004-0000-0900-000001000000}"/>
    <hyperlink ref="Q165" location="'Hoe grafiek vergelijking lezen'!A1" display="Hoe lees ik deze grafiek?" xr:uid="{00000000-0004-0000-0900-000002000000}"/>
  </hyperlinks>
  <pageMargins left="0.7" right="0.7" top="0.75" bottom="0.75" header="0.3" footer="0.3"/>
  <pageSetup paperSize="9" orientation="portrait" r:id="rId1"/>
  <headerFooter>
    <oddHeader>&amp;R&amp;"-,Vet"&amp;K03+000/ cijfers
&amp;A</oddHeader>
    <oddFooter>&amp;R&amp;"-,Vet"&amp;K03+000www.zorg-en-gezondheid.be</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6:A33"/>
  <sheetViews>
    <sheetView zoomScaleNormal="100" workbookViewId="0"/>
  </sheetViews>
  <sheetFormatPr defaultColWidth="9.140625" defaultRowHeight="15" x14ac:dyDescent="0.25"/>
  <cols>
    <col min="1" max="1" width="72.5703125" style="36" customWidth="1"/>
    <col min="2" max="16384" width="9.140625" style="36"/>
  </cols>
  <sheetData>
    <row r="26" spans="1:1" ht="26.25" x14ac:dyDescent="0.25">
      <c r="A26" s="35" t="s">
        <v>187</v>
      </c>
    </row>
    <row r="27" spans="1:1" ht="26.25" x14ac:dyDescent="0.25">
      <c r="A27" s="37" t="s">
        <v>188</v>
      </c>
    </row>
    <row r="28" spans="1:1" x14ac:dyDescent="0.25">
      <c r="A28" s="37" t="s">
        <v>189</v>
      </c>
    </row>
    <row r="29" spans="1:1" x14ac:dyDescent="0.25">
      <c r="A29" s="38" t="s">
        <v>190</v>
      </c>
    </row>
    <row r="30" spans="1:1" ht="51.75" x14ac:dyDescent="0.25">
      <c r="A30" s="193" t="s">
        <v>318</v>
      </c>
    </row>
    <row r="31" spans="1:1" ht="39" x14ac:dyDescent="0.25">
      <c r="A31" s="193" t="s">
        <v>319</v>
      </c>
    </row>
    <row r="32" spans="1:1" ht="26.25" x14ac:dyDescent="0.25">
      <c r="A32" s="39" t="s">
        <v>191</v>
      </c>
    </row>
    <row r="33" spans="1:1" ht="39" customHeight="1" x14ac:dyDescent="0.25">
      <c r="A33" s="39" t="s">
        <v>192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3"/>
  <sheetViews>
    <sheetView zoomScaleNormal="100" workbookViewId="0"/>
  </sheetViews>
  <sheetFormatPr defaultRowHeight="15" x14ac:dyDescent="0.25"/>
  <cols>
    <col min="1" max="1" width="29.85546875" customWidth="1"/>
    <col min="2" max="2" width="83.7109375" customWidth="1"/>
  </cols>
  <sheetData>
    <row r="1" spans="1:2" ht="26.25" x14ac:dyDescent="0.25">
      <c r="A1" s="22" t="s">
        <v>12</v>
      </c>
      <c r="B1" s="1" t="s">
        <v>291</v>
      </c>
    </row>
    <row r="3" spans="1:2" ht="18" thickBot="1" x14ac:dyDescent="0.35">
      <c r="A3" s="151" t="s">
        <v>259</v>
      </c>
      <c r="B3" s="151"/>
    </row>
    <row r="4" spans="1:2" ht="75.75" customHeight="1" thickTop="1" x14ac:dyDescent="0.25">
      <c r="A4" s="250" t="s">
        <v>282</v>
      </c>
      <c r="B4" s="250"/>
    </row>
    <row r="5" spans="1:2" ht="34.5" customHeight="1" x14ac:dyDescent="0.25">
      <c r="A5" s="252" t="s">
        <v>293</v>
      </c>
      <c r="B5" s="252"/>
    </row>
    <row r="6" spans="1:2" ht="60" customHeight="1" x14ac:dyDescent="0.25">
      <c r="B6" s="150" t="s">
        <v>294</v>
      </c>
    </row>
    <row r="7" spans="1:2" ht="45" customHeight="1" x14ac:dyDescent="0.25">
      <c r="B7" s="150" t="s">
        <v>280</v>
      </c>
    </row>
    <row r="8" spans="1:2" ht="45" customHeight="1" x14ac:dyDescent="0.25">
      <c r="B8" s="150" t="s">
        <v>258</v>
      </c>
    </row>
    <row r="9" spans="1:2" ht="30" customHeight="1" x14ac:dyDescent="0.25">
      <c r="B9" s="150" t="s">
        <v>283</v>
      </c>
    </row>
    <row r="10" spans="1:2" ht="30" customHeight="1" x14ac:dyDescent="0.25">
      <c r="A10" s="250" t="s">
        <v>281</v>
      </c>
      <c r="B10" s="250"/>
    </row>
    <row r="12" spans="1:2" ht="18" thickBot="1" x14ac:dyDescent="0.35">
      <c r="A12" s="151" t="s">
        <v>260</v>
      </c>
      <c r="B12" s="151"/>
    </row>
    <row r="13" spans="1:2" ht="62.25" customHeight="1" thickTop="1" x14ac:dyDescent="0.25">
      <c r="A13" s="250" t="s">
        <v>298</v>
      </c>
      <c r="B13" s="250"/>
    </row>
    <row r="14" spans="1:2" x14ac:dyDescent="0.25">
      <c r="B14" s="152" t="s">
        <v>262</v>
      </c>
    </row>
    <row r="15" spans="1:2" x14ac:dyDescent="0.25">
      <c r="B15" s="19" t="s">
        <v>263</v>
      </c>
    </row>
    <row r="17" spans="1:3" x14ac:dyDescent="0.25">
      <c r="A17" t="s">
        <v>261</v>
      </c>
    </row>
    <row r="18" spans="1:3" ht="75" x14ac:dyDescent="0.25">
      <c r="A18" s="20" t="s">
        <v>212</v>
      </c>
      <c r="B18" s="8" t="s">
        <v>284</v>
      </c>
    </row>
    <row r="19" spans="1:3" ht="60" customHeight="1" x14ac:dyDescent="0.25">
      <c r="B19" s="8" t="s">
        <v>285</v>
      </c>
    </row>
    <row r="20" spans="1:3" x14ac:dyDescent="0.25">
      <c r="B20" s="18"/>
    </row>
    <row r="21" spans="1:3" ht="60" x14ac:dyDescent="0.25">
      <c r="A21" s="20" t="s">
        <v>211</v>
      </c>
      <c r="B21" s="8" t="s">
        <v>286</v>
      </c>
    </row>
    <row r="22" spans="1:3" x14ac:dyDescent="0.25">
      <c r="B22" s="8"/>
    </row>
    <row r="23" spans="1:3" ht="105" customHeight="1" x14ac:dyDescent="0.25">
      <c r="A23" s="20" t="s">
        <v>213</v>
      </c>
      <c r="B23" s="8" t="s">
        <v>287</v>
      </c>
    </row>
    <row r="24" spans="1:3" x14ac:dyDescent="0.25">
      <c r="A24" s="5"/>
      <c r="B24" s="7"/>
    </row>
    <row r="25" spans="1:3" ht="18" thickBot="1" x14ac:dyDescent="0.35">
      <c r="A25" s="151" t="s">
        <v>265</v>
      </c>
      <c r="B25" s="151"/>
    </row>
    <row r="26" spans="1:3" ht="60" customHeight="1" thickTop="1" x14ac:dyDescent="0.25">
      <c r="A26" s="251" t="s">
        <v>299</v>
      </c>
      <c r="B26" s="251"/>
      <c r="C26" s="26"/>
    </row>
    <row r="27" spans="1:3" ht="90.75" customHeight="1" x14ac:dyDescent="0.25">
      <c r="B27" s="154" t="s">
        <v>295</v>
      </c>
    </row>
    <row r="28" spans="1:3" ht="30" x14ac:dyDescent="0.25">
      <c r="B28" s="154" t="s">
        <v>289</v>
      </c>
    </row>
    <row r="30" spans="1:3" ht="18" thickBot="1" x14ac:dyDescent="0.35">
      <c r="A30" s="151" t="s">
        <v>288</v>
      </c>
      <c r="B30" s="151"/>
    </row>
    <row r="31" spans="1:3" ht="45" customHeight="1" thickTop="1" x14ac:dyDescent="0.25">
      <c r="A31" s="251" t="s">
        <v>296</v>
      </c>
      <c r="B31" s="251"/>
    </row>
    <row r="32" spans="1:3" ht="105" x14ac:dyDescent="0.25">
      <c r="B32" s="8" t="s">
        <v>297</v>
      </c>
    </row>
    <row r="33" spans="2:2" x14ac:dyDescent="0.25">
      <c r="B33" s="27" t="s">
        <v>87</v>
      </c>
    </row>
  </sheetData>
  <mergeCells count="6">
    <mergeCell ref="A4:B4"/>
    <mergeCell ref="A31:B31"/>
    <mergeCell ref="A5:B5"/>
    <mergeCell ref="A10:B10"/>
    <mergeCell ref="A13:B13"/>
    <mergeCell ref="A26:B26"/>
  </mergeCells>
  <hyperlinks>
    <hyperlink ref="B33" location="selectie!A1" display="Tabel met geselecteerde doodsoorzaken (en ICD-10-codes)" xr:uid="{00000000-0004-0000-0100-000000000000}"/>
    <hyperlink ref="B14" r:id="rId1" xr:uid="{00000000-0004-0000-0100-000001000000}"/>
    <hyperlink ref="B15" r:id="rId2" display="http://www.ons.gov.uk/ons/about-ons/get-involved/consultations/archived-consultations/2011/definitions-of-avoidable-mortality/definition-of-avoidable-mortality.pdf" xr:uid="{00000000-0004-0000-0100-000002000000}"/>
  </hyperlinks>
  <pageMargins left="0.70866141732283472" right="0.70866141732283472" top="0.98425196850393704" bottom="0.98425196850393704" header="0.31496062992125984" footer="0.31496062992125984"/>
  <pageSetup scale="79" fitToHeight="0" orientation="portrait" r:id="rId3"/>
  <headerFooter>
    <oddHeader>&amp;L&amp;G&amp;R&amp;"-,Vet"&amp;K03+000/ &amp;A</oddHeader>
    <oddFooter>&amp;L&amp;G&amp;R&amp;"-,Bold"&amp;K03+000www.zorg-en-gezondheid.be</oddFooter>
  </headerFooter>
  <legacy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7"/>
  <sheetViews>
    <sheetView zoomScaleNormal="100" workbookViewId="0">
      <pane ySplit="2" topLeftCell="A3" activePane="bottomLeft" state="frozen"/>
      <selection pane="bottomLeft"/>
    </sheetView>
  </sheetViews>
  <sheetFormatPr defaultRowHeight="15" x14ac:dyDescent="0.25"/>
  <cols>
    <col min="1" max="1" width="28.7109375" customWidth="1"/>
    <col min="2" max="2" width="43.42578125" customWidth="1"/>
    <col min="3" max="3" width="14.42578125" customWidth="1"/>
    <col min="4" max="4" width="8.28515625" customWidth="1"/>
    <col min="5" max="6" width="14.42578125" customWidth="1"/>
  </cols>
  <sheetData>
    <row r="1" spans="1:6" ht="26.25" x14ac:dyDescent="0.25">
      <c r="A1" s="14" t="s">
        <v>206</v>
      </c>
      <c r="B1" s="1" t="s">
        <v>276</v>
      </c>
    </row>
    <row r="2" spans="1:6" ht="21" x14ac:dyDescent="0.25">
      <c r="A2" s="9"/>
      <c r="B2" s="16" t="s">
        <v>290</v>
      </c>
      <c r="C2" s="15"/>
    </row>
    <row r="3" spans="1:6" ht="30" x14ac:dyDescent="0.25">
      <c r="A3" s="100" t="s">
        <v>64</v>
      </c>
      <c r="B3" s="101" t="s">
        <v>65</v>
      </c>
      <c r="C3" s="101" t="s">
        <v>66</v>
      </c>
      <c r="D3" s="102" t="s">
        <v>85</v>
      </c>
      <c r="E3" s="103" t="s">
        <v>86</v>
      </c>
      <c r="F3" s="103" t="s">
        <v>67</v>
      </c>
    </row>
    <row r="4" spans="1:6" x14ac:dyDescent="0.25">
      <c r="A4" s="23" t="s">
        <v>62</v>
      </c>
      <c r="B4" s="7" t="s">
        <v>68</v>
      </c>
      <c r="C4" s="24" t="s">
        <v>13</v>
      </c>
      <c r="D4" s="25" t="s">
        <v>14</v>
      </c>
      <c r="E4" s="25" t="s">
        <v>83</v>
      </c>
      <c r="F4" s="25" t="s">
        <v>83</v>
      </c>
    </row>
    <row r="5" spans="1:6" ht="51" x14ac:dyDescent="0.25">
      <c r="A5" s="23" t="s">
        <v>62</v>
      </c>
      <c r="B5" s="23" t="s">
        <v>90</v>
      </c>
      <c r="C5" s="24" t="s">
        <v>15</v>
      </c>
      <c r="D5" s="25" t="s">
        <v>14</v>
      </c>
      <c r="E5" s="25" t="s">
        <v>83</v>
      </c>
      <c r="F5" s="25" t="s">
        <v>84</v>
      </c>
    </row>
    <row r="6" spans="1:6" x14ac:dyDescent="0.25">
      <c r="A6" s="23" t="s">
        <v>62</v>
      </c>
      <c r="B6" s="7" t="s">
        <v>16</v>
      </c>
      <c r="C6" s="24" t="s">
        <v>17</v>
      </c>
      <c r="D6" s="25" t="s">
        <v>14</v>
      </c>
      <c r="E6" s="25" t="s">
        <v>83</v>
      </c>
      <c r="F6" s="25" t="s">
        <v>83</v>
      </c>
    </row>
    <row r="7" spans="1:6" x14ac:dyDescent="0.25">
      <c r="A7" s="23" t="s">
        <v>62</v>
      </c>
      <c r="B7" s="7" t="s">
        <v>18</v>
      </c>
      <c r="C7" s="24" t="s">
        <v>19</v>
      </c>
      <c r="D7" s="25" t="s">
        <v>69</v>
      </c>
      <c r="E7" s="25" t="s">
        <v>83</v>
      </c>
      <c r="F7" s="25" t="s">
        <v>83</v>
      </c>
    </row>
    <row r="8" spans="1:6" x14ac:dyDescent="0.25">
      <c r="A8" s="23" t="s">
        <v>63</v>
      </c>
      <c r="B8" s="7" t="s">
        <v>102</v>
      </c>
      <c r="C8" s="24" t="s">
        <v>20</v>
      </c>
      <c r="D8" s="25" t="s">
        <v>14</v>
      </c>
      <c r="E8" s="25" t="s">
        <v>84</v>
      </c>
      <c r="F8" s="25" t="s">
        <v>83</v>
      </c>
    </row>
    <row r="9" spans="1:6" x14ac:dyDescent="0.25">
      <c r="A9" s="23" t="s">
        <v>63</v>
      </c>
      <c r="B9" s="7" t="s">
        <v>91</v>
      </c>
      <c r="C9" s="24" t="s">
        <v>21</v>
      </c>
      <c r="D9" s="25" t="s">
        <v>14</v>
      </c>
      <c r="E9" s="25" t="s">
        <v>84</v>
      </c>
      <c r="F9" s="25" t="s">
        <v>83</v>
      </c>
    </row>
    <row r="10" spans="1:6" x14ac:dyDescent="0.25">
      <c r="A10" s="23" t="s">
        <v>63</v>
      </c>
      <c r="B10" s="7" t="s">
        <v>92</v>
      </c>
      <c r="C10" s="24" t="s">
        <v>22</v>
      </c>
      <c r="D10" s="25" t="s">
        <v>14</v>
      </c>
      <c r="E10" s="25" t="s">
        <v>84</v>
      </c>
      <c r="F10" s="25" t="s">
        <v>83</v>
      </c>
    </row>
    <row r="11" spans="1:6" x14ac:dyDescent="0.25">
      <c r="A11" s="23" t="s">
        <v>63</v>
      </c>
      <c r="B11" s="7" t="s">
        <v>93</v>
      </c>
      <c r="C11" s="24" t="s">
        <v>23</v>
      </c>
      <c r="D11" s="25" t="s">
        <v>14</v>
      </c>
      <c r="E11" s="25" t="s">
        <v>83</v>
      </c>
      <c r="F11" s="25" t="s">
        <v>83</v>
      </c>
    </row>
    <row r="12" spans="1:6" x14ac:dyDescent="0.25">
      <c r="A12" s="23" t="s">
        <v>63</v>
      </c>
      <c r="B12" s="7" t="s">
        <v>94</v>
      </c>
      <c r="C12" s="24" t="s">
        <v>24</v>
      </c>
      <c r="D12" s="25" t="s">
        <v>14</v>
      </c>
      <c r="E12" s="25" t="s">
        <v>84</v>
      </c>
      <c r="F12" s="25" t="s">
        <v>83</v>
      </c>
    </row>
    <row r="13" spans="1:6" x14ac:dyDescent="0.25">
      <c r="A13" s="23" t="s">
        <v>63</v>
      </c>
      <c r="B13" s="7" t="s">
        <v>99</v>
      </c>
      <c r="C13" s="24" t="s">
        <v>25</v>
      </c>
      <c r="D13" s="25" t="s">
        <v>14</v>
      </c>
      <c r="E13" s="25" t="s">
        <v>84</v>
      </c>
      <c r="F13" s="25" t="s">
        <v>83</v>
      </c>
    </row>
    <row r="14" spans="1:6" x14ac:dyDescent="0.25">
      <c r="A14" s="23" t="s">
        <v>63</v>
      </c>
      <c r="B14" s="7" t="s">
        <v>95</v>
      </c>
      <c r="C14" s="24" t="s">
        <v>26</v>
      </c>
      <c r="D14" s="25" t="s">
        <v>14</v>
      </c>
      <c r="E14" s="25" t="s">
        <v>83</v>
      </c>
      <c r="F14" s="25" t="s">
        <v>83</v>
      </c>
    </row>
    <row r="15" spans="1:6" x14ac:dyDescent="0.25">
      <c r="A15" s="23" t="s">
        <v>63</v>
      </c>
      <c r="B15" s="7" t="s">
        <v>243</v>
      </c>
      <c r="C15" s="24" t="s">
        <v>27</v>
      </c>
      <c r="D15" s="25" t="s">
        <v>14</v>
      </c>
      <c r="E15" s="25" t="s">
        <v>84</v>
      </c>
      <c r="F15" s="25" t="s">
        <v>83</v>
      </c>
    </row>
    <row r="16" spans="1:6" x14ac:dyDescent="0.25">
      <c r="A16" s="23" t="s">
        <v>63</v>
      </c>
      <c r="B16" s="7" t="s">
        <v>96</v>
      </c>
      <c r="C16" s="24" t="s">
        <v>28</v>
      </c>
      <c r="D16" s="25" t="s">
        <v>14</v>
      </c>
      <c r="E16" s="25" t="s">
        <v>83</v>
      </c>
      <c r="F16" s="25" t="s">
        <v>83</v>
      </c>
    </row>
    <row r="17" spans="1:6" x14ac:dyDescent="0.25">
      <c r="A17" s="23" t="s">
        <v>63</v>
      </c>
      <c r="B17" s="7" t="s">
        <v>97</v>
      </c>
      <c r="C17" s="24" t="s">
        <v>29</v>
      </c>
      <c r="D17" s="25" t="s">
        <v>14</v>
      </c>
      <c r="E17" s="25" t="s">
        <v>83</v>
      </c>
      <c r="F17" s="25" t="s">
        <v>83</v>
      </c>
    </row>
    <row r="18" spans="1:6" x14ac:dyDescent="0.25">
      <c r="A18" s="23" t="s">
        <v>63</v>
      </c>
      <c r="B18" s="7" t="s">
        <v>98</v>
      </c>
      <c r="C18" s="24" t="s">
        <v>30</v>
      </c>
      <c r="D18" s="25" t="s">
        <v>14</v>
      </c>
      <c r="E18" s="25" t="s">
        <v>83</v>
      </c>
      <c r="F18" s="25" t="s">
        <v>84</v>
      </c>
    </row>
    <row r="19" spans="1:6" x14ac:dyDescent="0.25">
      <c r="A19" s="23" t="s">
        <v>63</v>
      </c>
      <c r="B19" s="7" t="s">
        <v>101</v>
      </c>
      <c r="C19" s="24" t="s">
        <v>31</v>
      </c>
      <c r="D19" s="25" t="s">
        <v>14</v>
      </c>
      <c r="E19" s="25" t="s">
        <v>83</v>
      </c>
      <c r="F19" s="25" t="s">
        <v>84</v>
      </c>
    </row>
    <row r="20" spans="1:6" x14ac:dyDescent="0.25">
      <c r="A20" s="23" t="s">
        <v>63</v>
      </c>
      <c r="B20" s="7" t="s">
        <v>115</v>
      </c>
      <c r="C20" s="24" t="s">
        <v>32</v>
      </c>
      <c r="D20" s="25" t="s">
        <v>14</v>
      </c>
      <c r="E20" s="25" t="s">
        <v>83</v>
      </c>
      <c r="F20" s="25" t="s">
        <v>84</v>
      </c>
    </row>
    <row r="21" spans="1:6" x14ac:dyDescent="0.25">
      <c r="A21" s="23" t="s">
        <v>63</v>
      </c>
      <c r="B21" s="7" t="s">
        <v>100</v>
      </c>
      <c r="C21" s="24" t="s">
        <v>33</v>
      </c>
      <c r="D21" s="25" t="s">
        <v>34</v>
      </c>
      <c r="E21" s="25" t="s">
        <v>83</v>
      </c>
      <c r="F21" s="25" t="s">
        <v>84</v>
      </c>
    </row>
    <row r="22" spans="1:6" x14ac:dyDescent="0.25">
      <c r="A22" s="23" t="s">
        <v>63</v>
      </c>
      <c r="B22" s="7" t="s">
        <v>114</v>
      </c>
      <c r="C22" s="24" t="s">
        <v>35</v>
      </c>
      <c r="D22" s="25" t="s">
        <v>14</v>
      </c>
      <c r="E22" s="25" t="s">
        <v>83</v>
      </c>
      <c r="F22" s="25" t="s">
        <v>84</v>
      </c>
    </row>
    <row r="23" spans="1:6" ht="30" x14ac:dyDescent="0.25">
      <c r="A23" s="23" t="s">
        <v>75</v>
      </c>
      <c r="B23" s="7" t="s">
        <v>36</v>
      </c>
      <c r="C23" s="24" t="s">
        <v>37</v>
      </c>
      <c r="D23" s="25" t="s">
        <v>38</v>
      </c>
      <c r="E23" s="25" t="s">
        <v>83</v>
      </c>
      <c r="F23" s="25" t="s">
        <v>83</v>
      </c>
    </row>
    <row r="24" spans="1:6" ht="63.75" x14ac:dyDescent="0.25">
      <c r="A24" s="23" t="s">
        <v>72</v>
      </c>
      <c r="B24" s="23" t="s">
        <v>249</v>
      </c>
      <c r="C24" s="24" t="s">
        <v>39</v>
      </c>
      <c r="D24" s="25" t="s">
        <v>14</v>
      </c>
      <c r="E24" s="25" t="s">
        <v>84</v>
      </c>
      <c r="F24" s="25" t="s">
        <v>83</v>
      </c>
    </row>
    <row r="25" spans="1:6" ht="25.5" x14ac:dyDescent="0.25">
      <c r="A25" s="23" t="s">
        <v>72</v>
      </c>
      <c r="B25" s="23" t="s">
        <v>103</v>
      </c>
      <c r="C25" s="24" t="s">
        <v>40</v>
      </c>
      <c r="D25" s="25" t="s">
        <v>14</v>
      </c>
      <c r="E25" s="25" t="s">
        <v>84</v>
      </c>
      <c r="F25" s="25" t="s">
        <v>83</v>
      </c>
    </row>
    <row r="26" spans="1:6" x14ac:dyDescent="0.25">
      <c r="A26" s="23" t="s">
        <v>74</v>
      </c>
      <c r="B26" s="23" t="s">
        <v>113</v>
      </c>
      <c r="C26" s="24" t="s">
        <v>41</v>
      </c>
      <c r="D26" s="25" t="s">
        <v>14</v>
      </c>
      <c r="E26" s="25" t="s">
        <v>83</v>
      </c>
      <c r="F26" s="25" t="s">
        <v>84</v>
      </c>
    </row>
    <row r="27" spans="1:6" x14ac:dyDescent="0.25">
      <c r="A27" s="23" t="s">
        <v>70</v>
      </c>
      <c r="B27" s="23" t="s">
        <v>117</v>
      </c>
      <c r="C27" s="24" t="s">
        <v>42</v>
      </c>
      <c r="D27" s="25" t="s">
        <v>14</v>
      </c>
      <c r="E27" s="25" t="s">
        <v>83</v>
      </c>
      <c r="F27" s="25" t="s">
        <v>84</v>
      </c>
    </row>
    <row r="28" spans="1:6" x14ac:dyDescent="0.25">
      <c r="A28" s="23" t="s">
        <v>70</v>
      </c>
      <c r="B28" s="23" t="s">
        <v>118</v>
      </c>
      <c r="C28" s="24" t="s">
        <v>43</v>
      </c>
      <c r="D28" s="25" t="s">
        <v>14</v>
      </c>
      <c r="E28" s="25" t="s">
        <v>83</v>
      </c>
      <c r="F28" s="25" t="s">
        <v>84</v>
      </c>
    </row>
    <row r="29" spans="1:6" x14ac:dyDescent="0.25">
      <c r="A29" s="23" t="s">
        <v>70</v>
      </c>
      <c r="B29" s="23" t="s">
        <v>250</v>
      </c>
      <c r="C29" s="24" t="s">
        <v>44</v>
      </c>
      <c r="D29" s="25" t="s">
        <v>14</v>
      </c>
      <c r="E29" s="25" t="s">
        <v>83</v>
      </c>
      <c r="F29" s="25" t="s">
        <v>83</v>
      </c>
    </row>
    <row r="30" spans="1:6" ht="25.5" x14ac:dyDescent="0.25">
      <c r="A30" s="23" t="s">
        <v>70</v>
      </c>
      <c r="B30" s="23" t="s">
        <v>251</v>
      </c>
      <c r="C30" s="24" t="s">
        <v>45</v>
      </c>
      <c r="D30" s="25" t="s">
        <v>14</v>
      </c>
      <c r="E30" s="25" t="s">
        <v>84</v>
      </c>
      <c r="F30" s="25" t="s">
        <v>83</v>
      </c>
    </row>
    <row r="31" spans="1:6" x14ac:dyDescent="0.25">
      <c r="A31" s="23" t="s">
        <v>70</v>
      </c>
      <c r="B31" s="23" t="s">
        <v>104</v>
      </c>
      <c r="C31" s="24" t="s">
        <v>46</v>
      </c>
      <c r="D31" s="25" t="s">
        <v>14</v>
      </c>
      <c r="E31" s="25" t="s">
        <v>83</v>
      </c>
      <c r="F31" s="25" t="s">
        <v>84</v>
      </c>
    </row>
    <row r="32" spans="1:6" x14ac:dyDescent="0.25">
      <c r="A32" s="23" t="s">
        <v>70</v>
      </c>
      <c r="B32" s="23" t="s">
        <v>105</v>
      </c>
      <c r="C32" s="24" t="s">
        <v>47</v>
      </c>
      <c r="D32" s="25" t="s">
        <v>14</v>
      </c>
      <c r="E32" s="25" t="s">
        <v>84</v>
      </c>
      <c r="F32" s="25" t="s">
        <v>83</v>
      </c>
    </row>
    <row r="33" spans="1:6" x14ac:dyDescent="0.25">
      <c r="A33" s="23" t="s">
        <v>77</v>
      </c>
      <c r="B33" s="7" t="s">
        <v>80</v>
      </c>
      <c r="C33" s="24" t="s">
        <v>48</v>
      </c>
      <c r="D33" s="25" t="s">
        <v>14</v>
      </c>
      <c r="E33" s="25" t="s">
        <v>83</v>
      </c>
      <c r="F33" s="25" t="s">
        <v>83</v>
      </c>
    </row>
    <row r="34" spans="1:6" s="190" customFormat="1" x14ac:dyDescent="0.25">
      <c r="A34" s="192" t="s">
        <v>77</v>
      </c>
      <c r="B34" s="148" t="s">
        <v>81</v>
      </c>
      <c r="C34" s="146" t="s">
        <v>49</v>
      </c>
      <c r="D34" s="147" t="s">
        <v>14</v>
      </c>
      <c r="E34" s="147" t="s">
        <v>83</v>
      </c>
      <c r="F34" s="147" t="s">
        <v>83</v>
      </c>
    </row>
    <row r="35" spans="1:6" x14ac:dyDescent="0.25">
      <c r="A35" s="23" t="s">
        <v>77</v>
      </c>
      <c r="B35" s="7" t="s">
        <v>79</v>
      </c>
      <c r="C35" s="24" t="s">
        <v>50</v>
      </c>
      <c r="D35" s="25" t="s">
        <v>14</v>
      </c>
      <c r="E35" s="25" t="s">
        <v>84</v>
      </c>
      <c r="F35" s="25" t="s">
        <v>83</v>
      </c>
    </row>
    <row r="36" spans="1:6" x14ac:dyDescent="0.25">
      <c r="A36" s="23" t="s">
        <v>77</v>
      </c>
      <c r="B36" s="7" t="s">
        <v>78</v>
      </c>
      <c r="C36" s="24" t="s">
        <v>51</v>
      </c>
      <c r="D36" s="25" t="s">
        <v>14</v>
      </c>
      <c r="E36" s="25" t="s">
        <v>83</v>
      </c>
      <c r="F36" s="25" t="s">
        <v>84</v>
      </c>
    </row>
    <row r="37" spans="1:6" ht="30" x14ac:dyDescent="0.25">
      <c r="A37" s="23" t="s">
        <v>71</v>
      </c>
      <c r="B37" s="23" t="s">
        <v>252</v>
      </c>
      <c r="C37" s="24" t="s">
        <v>52</v>
      </c>
      <c r="D37" s="25" t="s">
        <v>14</v>
      </c>
      <c r="E37" s="25" t="s">
        <v>83</v>
      </c>
      <c r="F37" s="25" t="s">
        <v>84</v>
      </c>
    </row>
    <row r="38" spans="1:6" ht="51" x14ac:dyDescent="0.25">
      <c r="A38" s="23" t="s">
        <v>71</v>
      </c>
      <c r="B38" s="23" t="s">
        <v>106</v>
      </c>
      <c r="C38" s="24" t="s">
        <v>53</v>
      </c>
      <c r="D38" s="25" t="s">
        <v>14</v>
      </c>
      <c r="E38" s="25" t="s">
        <v>83</v>
      </c>
      <c r="F38" s="25" t="s">
        <v>84</v>
      </c>
    </row>
    <row r="39" spans="1:6" ht="25.5" x14ac:dyDescent="0.25">
      <c r="A39" s="23" t="s">
        <v>73</v>
      </c>
      <c r="B39" s="23" t="s">
        <v>107</v>
      </c>
      <c r="C39" s="24" t="s">
        <v>54</v>
      </c>
      <c r="D39" s="25" t="s">
        <v>14</v>
      </c>
      <c r="E39" s="25" t="s">
        <v>83</v>
      </c>
      <c r="F39" s="25" t="s">
        <v>84</v>
      </c>
    </row>
    <row r="40" spans="1:6" ht="30" x14ac:dyDescent="0.25">
      <c r="A40" s="23" t="s">
        <v>73</v>
      </c>
      <c r="B40" s="23" t="s">
        <v>108</v>
      </c>
      <c r="C40" s="24" t="s">
        <v>55</v>
      </c>
      <c r="D40" s="25" t="s">
        <v>14</v>
      </c>
      <c r="E40" s="25" t="s">
        <v>83</v>
      </c>
      <c r="F40" s="25" t="s">
        <v>84</v>
      </c>
    </row>
    <row r="41" spans="1:6" ht="30" x14ac:dyDescent="0.25">
      <c r="A41" s="145" t="s">
        <v>264</v>
      </c>
      <c r="B41" s="145" t="s">
        <v>109</v>
      </c>
      <c r="C41" s="146" t="s">
        <v>56</v>
      </c>
      <c r="D41" s="147" t="s">
        <v>69</v>
      </c>
      <c r="E41" s="147" t="s">
        <v>83</v>
      </c>
      <c r="F41" s="25" t="s">
        <v>84</v>
      </c>
    </row>
    <row r="42" spans="1:6" ht="30" x14ac:dyDescent="0.25">
      <c r="A42" s="145" t="s">
        <v>264</v>
      </c>
      <c r="B42" s="145" t="s">
        <v>110</v>
      </c>
      <c r="C42" s="146" t="s">
        <v>57</v>
      </c>
      <c r="D42" s="147" t="s">
        <v>14</v>
      </c>
      <c r="E42" s="147" t="s">
        <v>83</v>
      </c>
      <c r="F42" s="25" t="s">
        <v>84</v>
      </c>
    </row>
    <row r="43" spans="1:6" x14ac:dyDescent="0.25">
      <c r="A43" s="145" t="s">
        <v>76</v>
      </c>
      <c r="B43" s="148" t="s">
        <v>82</v>
      </c>
      <c r="C43" s="146" t="s">
        <v>58</v>
      </c>
      <c r="D43" s="147" t="s">
        <v>69</v>
      </c>
      <c r="E43" s="147" t="s">
        <v>84</v>
      </c>
      <c r="F43" s="25" t="s">
        <v>83</v>
      </c>
    </row>
    <row r="44" spans="1:6" x14ac:dyDescent="0.25">
      <c r="A44" s="145" t="s">
        <v>76</v>
      </c>
      <c r="B44" s="148" t="s">
        <v>119</v>
      </c>
      <c r="C44" s="146" t="s">
        <v>59</v>
      </c>
      <c r="D44" s="147" t="s">
        <v>69</v>
      </c>
      <c r="E44" s="147" t="s">
        <v>84</v>
      </c>
      <c r="F44" s="25" t="s">
        <v>83</v>
      </c>
    </row>
    <row r="45" spans="1:6" ht="30" x14ac:dyDescent="0.25">
      <c r="A45" s="173" t="s">
        <v>292</v>
      </c>
      <c r="B45" s="145" t="s">
        <v>111</v>
      </c>
      <c r="C45" s="146" t="s">
        <v>60</v>
      </c>
      <c r="D45" s="147" t="s">
        <v>69</v>
      </c>
      <c r="E45" s="147" t="s">
        <v>84</v>
      </c>
      <c r="F45" s="25" t="s">
        <v>83</v>
      </c>
    </row>
    <row r="46" spans="1:6" ht="30" customHeight="1" x14ac:dyDescent="0.25">
      <c r="A46" s="173" t="s">
        <v>292</v>
      </c>
      <c r="B46" s="145" t="s">
        <v>279</v>
      </c>
      <c r="C46" s="146" t="s">
        <v>112</v>
      </c>
      <c r="D46" s="147" t="s">
        <v>69</v>
      </c>
      <c r="E46" s="147" t="s">
        <v>84</v>
      </c>
      <c r="F46" s="25" t="s">
        <v>83</v>
      </c>
    </row>
    <row r="47" spans="1:6" ht="30" x14ac:dyDescent="0.25">
      <c r="A47" s="173" t="s">
        <v>292</v>
      </c>
      <c r="B47" s="173" t="s">
        <v>278</v>
      </c>
      <c r="C47" s="146" t="s">
        <v>61</v>
      </c>
      <c r="D47" s="147" t="s">
        <v>69</v>
      </c>
      <c r="E47" s="147" t="s">
        <v>83</v>
      </c>
      <c r="F47" s="25" t="s">
        <v>83</v>
      </c>
    </row>
  </sheetData>
  <printOptions headings="1"/>
  <pageMargins left="0.70866141732283472" right="0.70866141732283472" top="0.98425196850393704" bottom="0.98425196850393704" header="0.31496062992125984" footer="0.31496062992125984"/>
  <pageSetup scale="71" fitToHeight="0" orientation="portrait" r:id="rId1"/>
  <headerFooter>
    <oddHeader>&amp;L&amp;G&amp;R&amp;"-,Vet"&amp;K03+000/&amp;"-,Standaard"&amp;K01+000 &amp;"-,Vet"&amp;K03+000&amp;A</oddHeader>
    <oddFooter>&amp;L&amp;G&amp;R&amp;"-,Bold"&amp;K03+000www.zorg-en-gezondheid.be</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9"/>
  <sheetViews>
    <sheetView zoomScaleNormal="100" workbookViewId="0"/>
  </sheetViews>
  <sheetFormatPr defaultRowHeight="15" x14ac:dyDescent="0.25"/>
  <cols>
    <col min="1" max="1" width="27.85546875" customWidth="1"/>
    <col min="2" max="2" width="17.7109375" customWidth="1"/>
    <col min="3" max="3" width="12.140625" customWidth="1"/>
    <col min="4" max="4" width="13.140625" customWidth="1"/>
    <col min="5" max="5" width="12.7109375" customWidth="1"/>
    <col min="6" max="6" width="13" customWidth="1"/>
    <col min="7" max="7" width="14.28515625" customWidth="1"/>
    <col min="8" max="8" width="12.85546875" customWidth="1"/>
    <col min="9" max="9" width="13.28515625" customWidth="1"/>
    <col min="10" max="10" width="13.5703125" customWidth="1"/>
  </cols>
  <sheetData>
    <row r="1" spans="1:10" ht="26.25" x14ac:dyDescent="0.25">
      <c r="A1" s="14" t="s">
        <v>120</v>
      </c>
      <c r="B1" s="1" t="s">
        <v>325</v>
      </c>
    </row>
    <row r="2" spans="1:10" ht="21" x14ac:dyDescent="0.25">
      <c r="A2" s="9"/>
      <c r="B2" s="185" t="s">
        <v>326</v>
      </c>
      <c r="C2" s="15"/>
    </row>
    <row r="3" spans="1:10" ht="18" thickBot="1" x14ac:dyDescent="0.3">
      <c r="A3" s="19" t="s">
        <v>239</v>
      </c>
      <c r="B3" s="253" t="s">
        <v>198</v>
      </c>
      <c r="C3" s="253"/>
      <c r="D3" s="253"/>
      <c r="E3" s="253" t="s">
        <v>185</v>
      </c>
      <c r="F3" s="253"/>
      <c r="G3" s="253"/>
      <c r="H3" s="253" t="s">
        <v>186</v>
      </c>
      <c r="I3" s="253"/>
      <c r="J3" s="253"/>
    </row>
    <row r="4" spans="1:10" ht="30.75" thickTop="1" x14ac:dyDescent="0.25">
      <c r="A4" s="63" t="s">
        <v>207</v>
      </c>
      <c r="B4" s="58" t="s">
        <v>205</v>
      </c>
      <c r="C4" s="58" t="s">
        <v>200</v>
      </c>
      <c r="D4" s="58" t="s">
        <v>201</v>
      </c>
      <c r="E4" s="58" t="s">
        <v>205</v>
      </c>
      <c r="F4" s="58" t="s">
        <v>200</v>
      </c>
      <c r="G4" s="58" t="s">
        <v>201</v>
      </c>
      <c r="H4" s="58" t="s">
        <v>205</v>
      </c>
      <c r="I4" s="58" t="s">
        <v>200</v>
      </c>
      <c r="J4" s="58" t="s">
        <v>201</v>
      </c>
    </row>
    <row r="5" spans="1:10" ht="15.75" thickBot="1" x14ac:dyDescent="0.3">
      <c r="A5" s="60" t="s">
        <v>203</v>
      </c>
      <c r="B5" s="68">
        <v>12677</v>
      </c>
      <c r="C5" s="68">
        <v>11028</v>
      </c>
      <c r="D5" s="68">
        <v>4563</v>
      </c>
      <c r="E5" s="68">
        <v>7825</v>
      </c>
      <c r="F5" s="68">
        <v>6811</v>
      </c>
      <c r="G5" s="68">
        <v>2536</v>
      </c>
      <c r="H5" s="68">
        <v>4886</v>
      </c>
      <c r="I5" s="68">
        <v>4217</v>
      </c>
      <c r="J5" s="68">
        <v>2027</v>
      </c>
    </row>
    <row r="6" spans="1:10" ht="15.75" thickTop="1" x14ac:dyDescent="0.25">
      <c r="A6" s="64" t="s">
        <v>63</v>
      </c>
      <c r="B6" s="69">
        <v>4777</v>
      </c>
      <c r="C6" s="69">
        <v>4541</v>
      </c>
      <c r="D6" s="69">
        <v>1691</v>
      </c>
      <c r="E6" s="69">
        <v>2812</v>
      </c>
      <c r="F6" s="69">
        <v>2648</v>
      </c>
      <c r="G6" s="69">
        <v>628</v>
      </c>
      <c r="H6" s="69">
        <v>1965</v>
      </c>
      <c r="I6" s="69">
        <v>1893</v>
      </c>
      <c r="J6" s="70">
        <v>1063</v>
      </c>
    </row>
    <row r="7" spans="1:10" x14ac:dyDescent="0.25">
      <c r="A7" s="65" t="s">
        <v>70</v>
      </c>
      <c r="B7" s="71">
        <v>2067</v>
      </c>
      <c r="C7" s="71">
        <v>1271</v>
      </c>
      <c r="D7" s="71">
        <v>1874</v>
      </c>
      <c r="E7" s="71">
        <v>1441</v>
      </c>
      <c r="F7" s="71">
        <v>964</v>
      </c>
      <c r="G7" s="71">
        <v>1311</v>
      </c>
      <c r="H7" s="71">
        <v>626</v>
      </c>
      <c r="I7" s="71">
        <v>307</v>
      </c>
      <c r="J7" s="72">
        <v>563</v>
      </c>
    </row>
    <row r="8" spans="1:10" x14ac:dyDescent="0.25">
      <c r="A8" s="64" t="s">
        <v>76</v>
      </c>
      <c r="B8" s="69">
        <v>1996</v>
      </c>
      <c r="C8" s="69">
        <v>1996</v>
      </c>
      <c r="D8" s="69">
        <v>0</v>
      </c>
      <c r="E8" s="69">
        <v>1055</v>
      </c>
      <c r="F8" s="69">
        <v>1055</v>
      </c>
      <c r="G8" s="69">
        <v>0</v>
      </c>
      <c r="H8" s="69">
        <v>941</v>
      </c>
      <c r="I8" s="69">
        <v>941</v>
      </c>
      <c r="J8" s="70">
        <v>0</v>
      </c>
    </row>
    <row r="9" spans="1:10" ht="30" customHeight="1" x14ac:dyDescent="0.25">
      <c r="A9" s="174" t="s">
        <v>292</v>
      </c>
      <c r="B9" s="71">
        <v>1465</v>
      </c>
      <c r="C9" s="71">
        <v>1465</v>
      </c>
      <c r="D9" s="71">
        <v>45</v>
      </c>
      <c r="E9" s="71">
        <v>1011</v>
      </c>
      <c r="F9" s="71">
        <v>1011</v>
      </c>
      <c r="G9" s="71">
        <v>23</v>
      </c>
      <c r="H9" s="71">
        <v>454</v>
      </c>
      <c r="I9" s="71">
        <v>454</v>
      </c>
      <c r="J9" s="72">
        <v>22</v>
      </c>
    </row>
    <row r="10" spans="1:10" s="190" customFormat="1" x14ac:dyDescent="0.25">
      <c r="A10" s="194" t="s">
        <v>77</v>
      </c>
      <c r="B10" s="195">
        <v>1020</v>
      </c>
      <c r="C10" s="195">
        <v>1003</v>
      </c>
      <c r="D10" s="195">
        <v>312</v>
      </c>
      <c r="E10" s="195">
        <v>625</v>
      </c>
      <c r="F10" s="195">
        <v>618</v>
      </c>
      <c r="G10" s="195">
        <v>180</v>
      </c>
      <c r="H10" s="195">
        <v>395</v>
      </c>
      <c r="I10" s="195">
        <v>385</v>
      </c>
      <c r="J10" s="196">
        <v>132</v>
      </c>
    </row>
    <row r="11" spans="1:10" x14ac:dyDescent="0.25">
      <c r="A11" s="65" t="s">
        <v>72</v>
      </c>
      <c r="B11" s="71">
        <v>711</v>
      </c>
      <c r="C11" s="71">
        <v>711</v>
      </c>
      <c r="D11" s="71">
        <v>0</v>
      </c>
      <c r="E11" s="71">
        <v>487</v>
      </c>
      <c r="F11" s="71">
        <v>487</v>
      </c>
      <c r="G11" s="71">
        <v>0</v>
      </c>
      <c r="H11" s="71">
        <v>224</v>
      </c>
      <c r="I11" s="71">
        <v>224</v>
      </c>
      <c r="J11" s="72">
        <v>0</v>
      </c>
    </row>
    <row r="12" spans="1:10" ht="30" x14ac:dyDescent="0.25">
      <c r="A12" s="153" t="s">
        <v>264</v>
      </c>
      <c r="B12" s="69">
        <v>242</v>
      </c>
      <c r="C12" s="69">
        <v>0</v>
      </c>
      <c r="D12" s="69">
        <v>242</v>
      </c>
      <c r="E12" s="69">
        <v>149</v>
      </c>
      <c r="F12" s="69">
        <v>0</v>
      </c>
      <c r="G12" s="69">
        <v>149</v>
      </c>
      <c r="H12" s="69">
        <v>93</v>
      </c>
      <c r="I12" s="69">
        <v>0</v>
      </c>
      <c r="J12" s="70">
        <v>93</v>
      </c>
    </row>
    <row r="13" spans="1:10" x14ac:dyDescent="0.25">
      <c r="A13" s="65" t="s">
        <v>210</v>
      </c>
      <c r="B13" s="71">
        <f>SUM(B14:B18)</f>
        <v>399</v>
      </c>
      <c r="C13" s="71">
        <f t="shared" ref="C13:J13" si="0">SUM(C14:C18)</f>
        <v>41</v>
      </c>
      <c r="D13" s="71">
        <f t="shared" si="0"/>
        <v>399</v>
      </c>
      <c r="E13" s="71">
        <f t="shared" si="0"/>
        <v>245</v>
      </c>
      <c r="F13" s="71">
        <f t="shared" si="0"/>
        <v>28</v>
      </c>
      <c r="G13" s="71">
        <f t="shared" si="0"/>
        <v>245</v>
      </c>
      <c r="H13" s="71">
        <f t="shared" si="0"/>
        <v>154</v>
      </c>
      <c r="I13" s="71">
        <f t="shared" si="0"/>
        <v>13</v>
      </c>
      <c r="J13" s="72">
        <f t="shared" si="0"/>
        <v>154</v>
      </c>
    </row>
    <row r="14" spans="1:10" x14ac:dyDescent="0.25">
      <c r="A14" s="67" t="s">
        <v>62</v>
      </c>
      <c r="B14" s="73">
        <v>113</v>
      </c>
      <c r="C14" s="73">
        <v>24</v>
      </c>
      <c r="D14" s="73">
        <v>113</v>
      </c>
      <c r="E14" s="73">
        <v>65</v>
      </c>
      <c r="F14" s="73">
        <v>15</v>
      </c>
      <c r="G14" s="73">
        <v>65</v>
      </c>
      <c r="H14" s="73">
        <v>48</v>
      </c>
      <c r="I14" s="73">
        <v>9</v>
      </c>
      <c r="J14" s="74">
        <v>48</v>
      </c>
    </row>
    <row r="15" spans="1:10" ht="15.75" customHeight="1" x14ac:dyDescent="0.25">
      <c r="A15" s="67" t="s">
        <v>73</v>
      </c>
      <c r="B15" s="75">
        <v>103</v>
      </c>
      <c r="C15" s="75">
        <v>0</v>
      </c>
      <c r="D15" s="75">
        <v>103</v>
      </c>
      <c r="E15" s="75">
        <v>59</v>
      </c>
      <c r="F15" s="75">
        <v>0</v>
      </c>
      <c r="G15" s="75">
        <v>59</v>
      </c>
      <c r="H15" s="75">
        <v>44</v>
      </c>
      <c r="I15" s="75">
        <v>0</v>
      </c>
      <c r="J15" s="76">
        <v>44</v>
      </c>
    </row>
    <row r="16" spans="1:10" ht="26.25" x14ac:dyDescent="0.25">
      <c r="A16" s="67" t="s">
        <v>71</v>
      </c>
      <c r="B16" s="73">
        <v>84</v>
      </c>
      <c r="C16" s="73">
        <v>0</v>
      </c>
      <c r="D16" s="73">
        <v>84</v>
      </c>
      <c r="E16" s="73">
        <v>50</v>
      </c>
      <c r="F16" s="73">
        <v>0</v>
      </c>
      <c r="G16" s="73">
        <v>50</v>
      </c>
      <c r="H16" s="73">
        <v>34</v>
      </c>
      <c r="I16" s="73">
        <v>0</v>
      </c>
      <c r="J16" s="74">
        <v>34</v>
      </c>
    </row>
    <row r="17" spans="1:10" x14ac:dyDescent="0.25">
      <c r="A17" s="67" t="s">
        <v>74</v>
      </c>
      <c r="B17" s="75">
        <v>82</v>
      </c>
      <c r="C17" s="75">
        <v>0</v>
      </c>
      <c r="D17" s="75">
        <v>82</v>
      </c>
      <c r="E17" s="75">
        <v>58</v>
      </c>
      <c r="F17" s="75">
        <v>0</v>
      </c>
      <c r="G17" s="75">
        <v>58</v>
      </c>
      <c r="H17" s="75">
        <v>24</v>
      </c>
      <c r="I17" s="75">
        <v>0</v>
      </c>
      <c r="J17" s="76">
        <v>24</v>
      </c>
    </row>
    <row r="18" spans="1:10" ht="26.25" x14ac:dyDescent="0.25">
      <c r="A18" s="66" t="s">
        <v>75</v>
      </c>
      <c r="B18" s="73">
        <v>17</v>
      </c>
      <c r="C18" s="73">
        <v>17</v>
      </c>
      <c r="D18" s="73">
        <v>17</v>
      </c>
      <c r="E18" s="73">
        <v>13</v>
      </c>
      <c r="F18" s="73">
        <v>13</v>
      </c>
      <c r="G18" s="73">
        <v>13</v>
      </c>
      <c r="H18" s="73">
        <v>4</v>
      </c>
      <c r="I18" s="73">
        <v>4</v>
      </c>
      <c r="J18" s="74">
        <v>4</v>
      </c>
    </row>
    <row r="19" spans="1:10" x14ac:dyDescent="0.25">
      <c r="A19" s="10" t="s">
        <v>6</v>
      </c>
      <c r="B19" s="47" t="s">
        <v>327</v>
      </c>
    </row>
    <row r="21" spans="1:10" ht="26.25" x14ac:dyDescent="0.25">
      <c r="A21" s="14" t="s">
        <v>120</v>
      </c>
      <c r="B21" s="1" t="s">
        <v>328</v>
      </c>
    </row>
    <row r="22" spans="1:10" ht="21" x14ac:dyDescent="0.25">
      <c r="A22" s="9"/>
      <c r="B22" s="185" t="s">
        <v>326</v>
      </c>
      <c r="C22" s="15"/>
    </row>
    <row r="23" spans="1:10" ht="18" thickBot="1" x14ac:dyDescent="0.3">
      <c r="A23" s="9"/>
      <c r="B23" s="253" t="s">
        <v>198</v>
      </c>
      <c r="C23" s="253"/>
      <c r="D23" s="253"/>
      <c r="E23" s="253" t="s">
        <v>185</v>
      </c>
      <c r="F23" s="253"/>
      <c r="G23" s="253"/>
      <c r="H23" s="253" t="s">
        <v>186</v>
      </c>
      <c r="I23" s="253"/>
      <c r="J23" s="253"/>
    </row>
    <row r="24" spans="1:10" ht="30.75" thickTop="1" x14ac:dyDescent="0.25">
      <c r="A24" s="63" t="s">
        <v>208</v>
      </c>
      <c r="B24" s="58" t="s">
        <v>205</v>
      </c>
      <c r="C24" s="58" t="s">
        <v>200</v>
      </c>
      <c r="D24" s="58" t="s">
        <v>201</v>
      </c>
      <c r="E24" s="58" t="s">
        <v>205</v>
      </c>
      <c r="F24" s="58" t="s">
        <v>200</v>
      </c>
      <c r="G24" s="58" t="s">
        <v>201</v>
      </c>
      <c r="H24" s="58" t="s">
        <v>205</v>
      </c>
      <c r="I24" s="58" t="s">
        <v>200</v>
      </c>
      <c r="J24" s="58" t="s">
        <v>201</v>
      </c>
    </row>
    <row r="25" spans="1:10" ht="15.75" thickBot="1" x14ac:dyDescent="0.3">
      <c r="A25" s="60" t="str">
        <f t="shared" ref="A25:A33" si="1">A5</f>
        <v>Alle vermijdbare oorzaken</v>
      </c>
      <c r="B25" s="77">
        <f t="shared" ref="B25:J25" si="2">B5/B$5</f>
        <v>1</v>
      </c>
      <c r="C25" s="78">
        <f t="shared" si="2"/>
        <v>1</v>
      </c>
      <c r="D25" s="78">
        <f t="shared" si="2"/>
        <v>1</v>
      </c>
      <c r="E25" s="78">
        <f t="shared" si="2"/>
        <v>1</v>
      </c>
      <c r="F25" s="78">
        <f t="shared" si="2"/>
        <v>1</v>
      </c>
      <c r="G25" s="78">
        <f t="shared" si="2"/>
        <v>1</v>
      </c>
      <c r="H25" s="78">
        <f t="shared" si="2"/>
        <v>1</v>
      </c>
      <c r="I25" s="78">
        <f t="shared" si="2"/>
        <v>1</v>
      </c>
      <c r="J25" s="78">
        <f t="shared" si="2"/>
        <v>1</v>
      </c>
    </row>
    <row r="26" spans="1:10" ht="15.75" thickTop="1" x14ac:dyDescent="0.25">
      <c r="A26" s="64" t="str">
        <f t="shared" si="1"/>
        <v>Nieuwvormingen</v>
      </c>
      <c r="B26" s="79">
        <f t="shared" ref="B26:J26" si="3">B6/B$5</f>
        <v>0.37682416975625149</v>
      </c>
      <c r="C26" s="79">
        <f t="shared" si="3"/>
        <v>0.41177003989844035</v>
      </c>
      <c r="D26" s="79">
        <f t="shared" si="3"/>
        <v>0.37058952443567827</v>
      </c>
      <c r="E26" s="79">
        <f t="shared" si="3"/>
        <v>0.35936102236421724</v>
      </c>
      <c r="F26" s="79">
        <f t="shared" si="3"/>
        <v>0.38878285127000439</v>
      </c>
      <c r="G26" s="79">
        <f t="shared" si="3"/>
        <v>0.2476340694006309</v>
      </c>
      <c r="H26" s="79">
        <f t="shared" si="3"/>
        <v>0.40216946377404827</v>
      </c>
      <c r="I26" s="79">
        <f t="shared" si="3"/>
        <v>0.44889732036993124</v>
      </c>
      <c r="J26" s="80">
        <f t="shared" si="3"/>
        <v>0.52442032560434138</v>
      </c>
    </row>
    <row r="27" spans="1:10" x14ac:dyDescent="0.25">
      <c r="A27" s="65" t="str">
        <f t="shared" si="1"/>
        <v>Hart- en vaatziekten</v>
      </c>
      <c r="B27" s="81">
        <f t="shared" ref="B27:J27" si="4">B7/B$5</f>
        <v>0.16305119507769977</v>
      </c>
      <c r="C27" s="81">
        <f t="shared" si="4"/>
        <v>0.11525208560029017</v>
      </c>
      <c r="D27" s="81">
        <f t="shared" si="4"/>
        <v>0.41069471838702609</v>
      </c>
      <c r="E27" s="81">
        <f t="shared" si="4"/>
        <v>0.18415335463258786</v>
      </c>
      <c r="F27" s="81">
        <f t="shared" si="4"/>
        <v>0.1415357509910439</v>
      </c>
      <c r="G27" s="81">
        <f t="shared" si="4"/>
        <v>0.51695583596214512</v>
      </c>
      <c r="H27" s="81">
        <f t="shared" si="4"/>
        <v>0.12812116250511665</v>
      </c>
      <c r="I27" s="81">
        <f t="shared" si="4"/>
        <v>7.2800569124970363E-2</v>
      </c>
      <c r="J27" s="82">
        <f t="shared" si="4"/>
        <v>0.27775037000493341</v>
      </c>
    </row>
    <row r="28" spans="1:10" x14ac:dyDescent="0.25">
      <c r="A28" s="64" t="str">
        <f t="shared" si="1"/>
        <v>Ongevallen</v>
      </c>
      <c r="B28" s="79">
        <f t="shared" ref="B28:J28" si="5">B8/B$5</f>
        <v>0.15745050090715468</v>
      </c>
      <c r="C28" s="79">
        <f t="shared" si="5"/>
        <v>0.18099383387740298</v>
      </c>
      <c r="D28" s="79">
        <f t="shared" si="5"/>
        <v>0</v>
      </c>
      <c r="E28" s="79">
        <f t="shared" si="5"/>
        <v>0.13482428115015974</v>
      </c>
      <c r="F28" s="79">
        <f t="shared" si="5"/>
        <v>0.15489649097048891</v>
      </c>
      <c r="G28" s="79">
        <f t="shared" si="5"/>
        <v>0</v>
      </c>
      <c r="H28" s="79">
        <f t="shared" si="5"/>
        <v>0.19259107654523128</v>
      </c>
      <c r="I28" s="79">
        <f t="shared" si="5"/>
        <v>0.22314441546122837</v>
      </c>
      <c r="J28" s="80">
        <f t="shared" si="5"/>
        <v>0</v>
      </c>
    </row>
    <row r="29" spans="1:10" ht="28.5" customHeight="1" x14ac:dyDescent="0.25">
      <c r="A29" s="65" t="str">
        <f t="shared" si="1"/>
        <v>Intentionele verwondingen en verwondingen door derden</v>
      </c>
      <c r="B29" s="81">
        <f t="shared" ref="B29:J29" si="6">B9/B$5</f>
        <v>0.11556361915279641</v>
      </c>
      <c r="C29" s="81">
        <f t="shared" si="6"/>
        <v>0.1328436706565107</v>
      </c>
      <c r="D29" s="81">
        <f t="shared" si="6"/>
        <v>9.8619329388560158E-3</v>
      </c>
      <c r="E29" s="81">
        <f t="shared" si="6"/>
        <v>0.12920127795527156</v>
      </c>
      <c r="F29" s="81">
        <f t="shared" si="6"/>
        <v>0.14843635295844956</v>
      </c>
      <c r="G29" s="81">
        <f t="shared" si="6"/>
        <v>9.0694006309148274E-3</v>
      </c>
      <c r="H29" s="81">
        <f t="shared" si="6"/>
        <v>9.2918542775276294E-2</v>
      </c>
      <c r="I29" s="81">
        <f t="shared" si="6"/>
        <v>0.10765947355940242</v>
      </c>
      <c r="J29" s="82">
        <f t="shared" si="6"/>
        <v>1.0853478046373951E-2</v>
      </c>
    </row>
    <row r="30" spans="1:10" x14ac:dyDescent="0.25">
      <c r="A30" s="64" t="str">
        <f t="shared" si="1"/>
        <v>Respiratoire aandoeningen</v>
      </c>
      <c r="B30" s="79">
        <f t="shared" ref="B30:J30" si="7">B10/B$5</f>
        <v>8.0460676816281454E-2</v>
      </c>
      <c r="C30" s="79">
        <f t="shared" si="7"/>
        <v>9.0950308306129851E-2</v>
      </c>
      <c r="D30" s="79">
        <f t="shared" si="7"/>
        <v>6.8376068376068383E-2</v>
      </c>
      <c r="E30" s="79">
        <f t="shared" si="7"/>
        <v>7.9872204472843447E-2</v>
      </c>
      <c r="F30" s="79">
        <f t="shared" si="7"/>
        <v>9.0735574805461752E-2</v>
      </c>
      <c r="G30" s="79">
        <f t="shared" si="7"/>
        <v>7.0977917981072558E-2</v>
      </c>
      <c r="H30" s="79">
        <f t="shared" si="7"/>
        <v>8.0843225542365948E-2</v>
      </c>
      <c r="I30" s="79">
        <f t="shared" si="7"/>
        <v>9.1297130661607773E-2</v>
      </c>
      <c r="J30" s="80">
        <f t="shared" si="7"/>
        <v>6.5120868278243704E-2</v>
      </c>
    </row>
    <row r="31" spans="1:10" x14ac:dyDescent="0.25">
      <c r="A31" s="65" t="str">
        <f t="shared" si="1"/>
        <v>Middelengebruik</v>
      </c>
      <c r="B31" s="81">
        <f t="shared" ref="B31:J31" si="8">B11/B$5</f>
        <v>5.6085824721937363E-2</v>
      </c>
      <c r="C31" s="81">
        <f t="shared" si="8"/>
        <v>6.447225244831338E-2</v>
      </c>
      <c r="D31" s="81">
        <f t="shared" si="8"/>
        <v>0</v>
      </c>
      <c r="E31" s="81">
        <f t="shared" si="8"/>
        <v>6.2236421725239618E-2</v>
      </c>
      <c r="F31" s="81">
        <f t="shared" si="8"/>
        <v>7.1501982087799149E-2</v>
      </c>
      <c r="G31" s="81">
        <f t="shared" si="8"/>
        <v>0</v>
      </c>
      <c r="H31" s="81">
        <f t="shared" si="8"/>
        <v>4.5845272206303724E-2</v>
      </c>
      <c r="I31" s="81">
        <f t="shared" si="8"/>
        <v>5.3118330566753615E-2</v>
      </c>
      <c r="J31" s="82">
        <f t="shared" si="8"/>
        <v>0</v>
      </c>
    </row>
    <row r="32" spans="1:10" ht="30" x14ac:dyDescent="0.25">
      <c r="A32" s="64" t="str">
        <f t="shared" si="1"/>
        <v>Aangeboren en perinatale aandoeningen</v>
      </c>
      <c r="B32" s="79">
        <f t="shared" ref="B32:J32" si="9">B12/B$5</f>
        <v>1.9089689989745209E-2</v>
      </c>
      <c r="C32" s="79">
        <f t="shared" si="9"/>
        <v>0</v>
      </c>
      <c r="D32" s="79">
        <f t="shared" si="9"/>
        <v>5.3035283804514576E-2</v>
      </c>
      <c r="E32" s="79">
        <f t="shared" si="9"/>
        <v>1.904153354632588E-2</v>
      </c>
      <c r="F32" s="79">
        <f t="shared" si="9"/>
        <v>0</v>
      </c>
      <c r="G32" s="79">
        <f t="shared" si="9"/>
        <v>5.8753943217665618E-2</v>
      </c>
      <c r="H32" s="79">
        <f t="shared" si="9"/>
        <v>1.9033974621367172E-2</v>
      </c>
      <c r="I32" s="79">
        <f t="shared" si="9"/>
        <v>0</v>
      </c>
      <c r="J32" s="80">
        <f t="shared" si="9"/>
        <v>4.5880611741489885E-2</v>
      </c>
    </row>
    <row r="33" spans="1:10" x14ac:dyDescent="0.25">
      <c r="A33" s="65" t="str">
        <f t="shared" si="1"/>
        <v>Andere oorzaken</v>
      </c>
      <c r="B33" s="83">
        <f t="shared" ref="B33:J33" si="10">B13/B$5</f>
        <v>3.147432357813363E-2</v>
      </c>
      <c r="C33" s="83">
        <f t="shared" si="10"/>
        <v>3.7178092129125863E-3</v>
      </c>
      <c r="D33" s="83">
        <f t="shared" si="10"/>
        <v>8.7442472057856671E-2</v>
      </c>
      <c r="E33" s="83">
        <f t="shared" si="10"/>
        <v>3.1309904153354634E-2</v>
      </c>
      <c r="F33" s="83">
        <f t="shared" si="10"/>
        <v>4.1109969167523125E-3</v>
      </c>
      <c r="G33" s="83">
        <f t="shared" si="10"/>
        <v>9.6608832807570974E-2</v>
      </c>
      <c r="H33" s="83">
        <f t="shared" si="10"/>
        <v>3.151862464183381E-2</v>
      </c>
      <c r="I33" s="83">
        <f t="shared" si="10"/>
        <v>3.0827602561062368E-3</v>
      </c>
      <c r="J33" s="84">
        <f t="shared" si="10"/>
        <v>7.5974346324617664E-2</v>
      </c>
    </row>
    <row r="34" spans="1:10" x14ac:dyDescent="0.25">
      <c r="A34" s="66" t="str">
        <f t="shared" ref="A34:A38" si="11">A14</f>
        <v>Infecties</v>
      </c>
      <c r="B34" s="85">
        <f t="shared" ref="B34:J34" si="12">B14/B$5</f>
        <v>8.9137808629802008E-3</v>
      </c>
      <c r="C34" s="85">
        <f t="shared" si="12"/>
        <v>2.176278563656148E-3</v>
      </c>
      <c r="D34" s="85">
        <f t="shared" si="12"/>
        <v>2.4764409379793996E-2</v>
      </c>
      <c r="E34" s="85">
        <f t="shared" si="12"/>
        <v>8.3067092651757189E-3</v>
      </c>
      <c r="F34" s="85">
        <f t="shared" si="12"/>
        <v>2.2023197768315959E-3</v>
      </c>
      <c r="G34" s="85">
        <f t="shared" si="12"/>
        <v>2.5630914826498423E-2</v>
      </c>
      <c r="H34" s="85">
        <f t="shared" si="12"/>
        <v>9.8239869013507976E-3</v>
      </c>
      <c r="I34" s="85">
        <f t="shared" si="12"/>
        <v>2.1342186388427793E-3</v>
      </c>
      <c r="J34" s="86">
        <f t="shared" si="12"/>
        <v>2.3680315737543166E-2</v>
      </c>
    </row>
    <row r="35" spans="1:10" x14ac:dyDescent="0.25">
      <c r="A35" s="67" t="str">
        <f t="shared" si="11"/>
        <v>Genito-urinaire aandoeningen</v>
      </c>
      <c r="B35" s="87">
        <f t="shared" ref="B35:J35" si="13">B15/B$5</f>
        <v>8.1249506981146951E-3</v>
      </c>
      <c r="C35" s="87">
        <f t="shared" si="13"/>
        <v>0</v>
      </c>
      <c r="D35" s="87">
        <f t="shared" si="13"/>
        <v>2.2572868726714882E-2</v>
      </c>
      <c r="E35" s="87">
        <f t="shared" si="13"/>
        <v>7.5399361022364221E-3</v>
      </c>
      <c r="F35" s="87">
        <f t="shared" si="13"/>
        <v>0</v>
      </c>
      <c r="G35" s="87">
        <f t="shared" si="13"/>
        <v>2.3264984227129339E-2</v>
      </c>
      <c r="H35" s="87">
        <f t="shared" si="13"/>
        <v>9.005321326238231E-3</v>
      </c>
      <c r="I35" s="87">
        <f t="shared" si="13"/>
        <v>0</v>
      </c>
      <c r="J35" s="88">
        <f t="shared" si="13"/>
        <v>2.1706956092747903E-2</v>
      </c>
    </row>
    <row r="36" spans="1:10" ht="26.25" x14ac:dyDescent="0.25">
      <c r="A36" s="66" t="str">
        <f t="shared" si="11"/>
        <v>Ziekten van het spijsverteringsstelsel</v>
      </c>
      <c r="B36" s="85">
        <f t="shared" ref="B36:J36" si="14">B16/B$5</f>
        <v>6.6261733848702372E-3</v>
      </c>
      <c r="C36" s="85">
        <f t="shared" si="14"/>
        <v>0</v>
      </c>
      <c r="D36" s="85">
        <f t="shared" si="14"/>
        <v>1.8408941485864562E-2</v>
      </c>
      <c r="E36" s="85">
        <f t="shared" si="14"/>
        <v>6.3897763578274758E-3</v>
      </c>
      <c r="F36" s="85">
        <f t="shared" si="14"/>
        <v>0</v>
      </c>
      <c r="G36" s="85">
        <f t="shared" si="14"/>
        <v>1.9716088328075709E-2</v>
      </c>
      <c r="H36" s="85">
        <f t="shared" si="14"/>
        <v>6.9586573884568154E-3</v>
      </c>
      <c r="I36" s="85">
        <f t="shared" si="14"/>
        <v>0</v>
      </c>
      <c r="J36" s="86">
        <f t="shared" si="14"/>
        <v>1.6773556980759743E-2</v>
      </c>
    </row>
    <row r="37" spans="1:10" x14ac:dyDescent="0.25">
      <c r="A37" s="67" t="str">
        <f t="shared" si="11"/>
        <v>Neurologische aandoeningen</v>
      </c>
      <c r="B37" s="87">
        <f t="shared" ref="B37:J37" si="15">B17/B$5</f>
        <v>6.4684073518971362E-3</v>
      </c>
      <c r="C37" s="87">
        <f t="shared" si="15"/>
        <v>0</v>
      </c>
      <c r="D37" s="87">
        <f t="shared" si="15"/>
        <v>1.797063335524874E-2</v>
      </c>
      <c r="E37" s="87">
        <f t="shared" si="15"/>
        <v>7.412140575079872E-3</v>
      </c>
      <c r="F37" s="87">
        <f t="shared" si="15"/>
        <v>0</v>
      </c>
      <c r="G37" s="87">
        <f t="shared" si="15"/>
        <v>2.2870662460567823E-2</v>
      </c>
      <c r="H37" s="87">
        <f t="shared" si="15"/>
        <v>4.9119934506753988E-3</v>
      </c>
      <c r="I37" s="87">
        <f t="shared" si="15"/>
        <v>0</v>
      </c>
      <c r="J37" s="88">
        <f t="shared" si="15"/>
        <v>1.1840157868771583E-2</v>
      </c>
    </row>
    <row r="38" spans="1:10" ht="26.25" x14ac:dyDescent="0.25">
      <c r="A38" s="66" t="str">
        <f t="shared" si="11"/>
        <v>Nutritionele, endocriene en metabole aandoeningen</v>
      </c>
      <c r="B38" s="85">
        <f t="shared" ref="B38:J38" si="16">B18/B$5</f>
        <v>1.3410112802713576E-3</v>
      </c>
      <c r="C38" s="85">
        <f t="shared" si="16"/>
        <v>1.5415306492564383E-3</v>
      </c>
      <c r="D38" s="85">
        <f t="shared" si="16"/>
        <v>3.725619110234495E-3</v>
      </c>
      <c r="E38" s="85">
        <f t="shared" si="16"/>
        <v>1.6613418530351438E-3</v>
      </c>
      <c r="F38" s="85">
        <f t="shared" si="16"/>
        <v>1.9086771399207164E-3</v>
      </c>
      <c r="G38" s="85">
        <f t="shared" si="16"/>
        <v>5.1261829652996848E-3</v>
      </c>
      <c r="H38" s="85">
        <f t="shared" si="16"/>
        <v>8.1866557511256651E-4</v>
      </c>
      <c r="I38" s="85">
        <f t="shared" si="16"/>
        <v>9.4854161726345748E-4</v>
      </c>
      <c r="J38" s="86">
        <f t="shared" si="16"/>
        <v>1.9733596447952641E-3</v>
      </c>
    </row>
    <row r="41" spans="1:10" ht="26.25" x14ac:dyDescent="0.25">
      <c r="A41" s="14" t="s">
        <v>120</v>
      </c>
      <c r="B41" s="1" t="s">
        <v>329</v>
      </c>
    </row>
    <row r="42" spans="1:10" ht="21" x14ac:dyDescent="0.25">
      <c r="A42" s="9"/>
      <c r="B42" s="185" t="s">
        <v>326</v>
      </c>
      <c r="C42" s="15"/>
    </row>
    <row r="43" spans="1:10" ht="18" thickBot="1" x14ac:dyDescent="0.3">
      <c r="A43" s="9"/>
      <c r="B43" s="262" t="s">
        <v>198</v>
      </c>
      <c r="C43" s="262"/>
      <c r="D43" s="262"/>
      <c r="E43" s="253" t="s">
        <v>185</v>
      </c>
      <c r="F43" s="253"/>
      <c r="G43" s="253"/>
      <c r="H43" s="253" t="s">
        <v>186</v>
      </c>
      <c r="I43" s="253"/>
      <c r="J43" s="253"/>
    </row>
    <row r="44" spans="1:10" ht="30.75" thickTop="1" x14ac:dyDescent="0.25">
      <c r="A44" s="63" t="s">
        <v>209</v>
      </c>
      <c r="B44" s="58" t="s">
        <v>205</v>
      </c>
      <c r="C44" s="58" t="s">
        <v>200</v>
      </c>
      <c r="D44" s="58" t="s">
        <v>201</v>
      </c>
      <c r="E44" s="58" t="s">
        <v>205</v>
      </c>
      <c r="F44" s="58" t="s">
        <v>200</v>
      </c>
      <c r="G44" s="58" t="s">
        <v>201</v>
      </c>
      <c r="H44" s="58" t="s">
        <v>205</v>
      </c>
      <c r="I44" s="58" t="s">
        <v>200</v>
      </c>
      <c r="J44" s="58" t="s">
        <v>201</v>
      </c>
    </row>
    <row r="45" spans="1:10" ht="15.75" thickBot="1" x14ac:dyDescent="0.3">
      <c r="A45" s="60" t="str">
        <f t="shared" ref="A45:A53" si="17">A5</f>
        <v>Alle vermijdbare oorzaken</v>
      </c>
      <c r="B45" s="89">
        <f t="shared" ref="B45:B53" si="18">IFERROR(B5/$B5,"-")</f>
        <v>1</v>
      </c>
      <c r="C45" s="89">
        <f t="shared" ref="C45:C53" si="19">IFERROR(C5/$C5,"-")</f>
        <v>1</v>
      </c>
      <c r="D45" s="89">
        <f t="shared" ref="D45:D53" si="20">IFERROR(D5/$D5,"-")</f>
        <v>1</v>
      </c>
      <c r="E45" s="89">
        <f t="shared" ref="E45:E53" si="21">IFERROR(E5/$B5,"-")</f>
        <v>0.61725960400725721</v>
      </c>
      <c r="F45" s="89">
        <f t="shared" ref="F45:F53" si="22">IFERROR(F5/$C5,"-")</f>
        <v>0.61760972071091769</v>
      </c>
      <c r="G45" s="89">
        <f t="shared" ref="G45:G53" si="23">IFERROR(G5/$D5,"-")</f>
        <v>0.55577470962086351</v>
      </c>
      <c r="H45" s="89">
        <f t="shared" ref="H45:H53" si="24">IFERROR(H5/$B5,"-")</f>
        <v>0.38542241855328546</v>
      </c>
      <c r="I45" s="89">
        <f t="shared" ref="I45:I53" si="25">IFERROR(I5/$C5,"-")</f>
        <v>0.38239027928908231</v>
      </c>
      <c r="J45" s="89">
        <f t="shared" ref="J45:J53" si="26">IFERROR(J5/$D5,"-")</f>
        <v>0.44422529037913655</v>
      </c>
    </row>
    <row r="46" spans="1:10" ht="15.75" thickTop="1" x14ac:dyDescent="0.25">
      <c r="A46" s="64" t="str">
        <f t="shared" si="17"/>
        <v>Nieuwvormingen</v>
      </c>
      <c r="B46" s="90">
        <f t="shared" si="18"/>
        <v>1</v>
      </c>
      <c r="C46" s="90">
        <f t="shared" si="19"/>
        <v>1</v>
      </c>
      <c r="D46" s="90">
        <f t="shared" si="20"/>
        <v>1</v>
      </c>
      <c r="E46" s="90">
        <f t="shared" si="21"/>
        <v>0.58865396692484828</v>
      </c>
      <c r="F46" s="90">
        <f t="shared" si="22"/>
        <v>0.58313146883946265</v>
      </c>
      <c r="G46" s="90">
        <f t="shared" si="23"/>
        <v>0.37137788290952101</v>
      </c>
      <c r="H46" s="90">
        <f t="shared" si="24"/>
        <v>0.41134603307515177</v>
      </c>
      <c r="I46" s="90">
        <f t="shared" si="25"/>
        <v>0.41686853116053735</v>
      </c>
      <c r="J46" s="91">
        <f t="shared" si="26"/>
        <v>0.62862211709047899</v>
      </c>
    </row>
    <row r="47" spans="1:10" x14ac:dyDescent="0.25">
      <c r="A47" s="65" t="str">
        <f t="shared" si="17"/>
        <v>Hart- en vaatziekten</v>
      </c>
      <c r="B47" s="92">
        <f t="shared" si="18"/>
        <v>1</v>
      </c>
      <c r="C47" s="92">
        <f t="shared" si="19"/>
        <v>1</v>
      </c>
      <c r="D47" s="92">
        <f t="shared" si="20"/>
        <v>1</v>
      </c>
      <c r="E47" s="92">
        <f t="shared" si="21"/>
        <v>0.69714562167392358</v>
      </c>
      <c r="F47" s="92">
        <f t="shared" si="22"/>
        <v>0.75845790715971673</v>
      </c>
      <c r="G47" s="92">
        <f t="shared" si="23"/>
        <v>0.69957310565635</v>
      </c>
      <c r="H47" s="92">
        <f t="shared" si="24"/>
        <v>0.30285437832607642</v>
      </c>
      <c r="I47" s="92">
        <f t="shared" si="25"/>
        <v>0.24154209284028325</v>
      </c>
      <c r="J47" s="93">
        <f t="shared" si="26"/>
        <v>0.30042689434364994</v>
      </c>
    </row>
    <row r="48" spans="1:10" x14ac:dyDescent="0.25">
      <c r="A48" s="64" t="str">
        <f t="shared" si="17"/>
        <v>Ongevallen</v>
      </c>
      <c r="B48" s="90">
        <f t="shared" si="18"/>
        <v>1</v>
      </c>
      <c r="C48" s="90">
        <f t="shared" si="19"/>
        <v>1</v>
      </c>
      <c r="D48" s="90" t="str">
        <f t="shared" si="20"/>
        <v>-</v>
      </c>
      <c r="E48" s="90">
        <f t="shared" si="21"/>
        <v>0.52855711422845686</v>
      </c>
      <c r="F48" s="90">
        <f t="shared" si="22"/>
        <v>0.52855711422845686</v>
      </c>
      <c r="G48" s="90" t="str">
        <f t="shared" si="23"/>
        <v>-</v>
      </c>
      <c r="H48" s="90">
        <f t="shared" si="24"/>
        <v>0.47144288577154309</v>
      </c>
      <c r="I48" s="90">
        <f t="shared" si="25"/>
        <v>0.47144288577154309</v>
      </c>
      <c r="J48" s="91" t="str">
        <f t="shared" si="26"/>
        <v>-</v>
      </c>
    </row>
    <row r="49" spans="1:10" ht="30" customHeight="1" x14ac:dyDescent="0.25">
      <c r="A49" s="65" t="str">
        <f t="shared" si="17"/>
        <v>Intentionele verwondingen en verwondingen door derden</v>
      </c>
      <c r="B49" s="92">
        <f t="shared" si="18"/>
        <v>1</v>
      </c>
      <c r="C49" s="92">
        <f t="shared" si="19"/>
        <v>1</v>
      </c>
      <c r="D49" s="92">
        <f t="shared" si="20"/>
        <v>1</v>
      </c>
      <c r="E49" s="92">
        <f t="shared" si="21"/>
        <v>0.6901023890784983</v>
      </c>
      <c r="F49" s="92">
        <f t="shared" si="22"/>
        <v>0.6901023890784983</v>
      </c>
      <c r="G49" s="92">
        <f t="shared" si="23"/>
        <v>0.51111111111111107</v>
      </c>
      <c r="H49" s="92">
        <f t="shared" si="24"/>
        <v>0.3098976109215017</v>
      </c>
      <c r="I49" s="92">
        <f t="shared" si="25"/>
        <v>0.3098976109215017</v>
      </c>
      <c r="J49" s="92">
        <f t="shared" si="26"/>
        <v>0.48888888888888887</v>
      </c>
    </row>
    <row r="50" spans="1:10" x14ac:dyDescent="0.25">
      <c r="A50" s="64" t="str">
        <f t="shared" si="17"/>
        <v>Respiratoire aandoeningen</v>
      </c>
      <c r="B50" s="90">
        <f t="shared" si="18"/>
        <v>1</v>
      </c>
      <c r="C50" s="90">
        <f t="shared" si="19"/>
        <v>1</v>
      </c>
      <c r="D50" s="90">
        <f t="shared" si="20"/>
        <v>1</v>
      </c>
      <c r="E50" s="90">
        <f t="shared" si="21"/>
        <v>0.61274509803921573</v>
      </c>
      <c r="F50" s="90">
        <f t="shared" si="22"/>
        <v>0.61615154536390826</v>
      </c>
      <c r="G50" s="90">
        <f t="shared" si="23"/>
        <v>0.57692307692307687</v>
      </c>
      <c r="H50" s="90">
        <f t="shared" si="24"/>
        <v>0.38725490196078433</v>
      </c>
      <c r="I50" s="90">
        <f t="shared" si="25"/>
        <v>0.38384845463609174</v>
      </c>
      <c r="J50" s="91">
        <f t="shared" si="26"/>
        <v>0.42307692307692307</v>
      </c>
    </row>
    <row r="51" spans="1:10" x14ac:dyDescent="0.25">
      <c r="A51" s="65" t="str">
        <f t="shared" si="17"/>
        <v>Middelengebruik</v>
      </c>
      <c r="B51" s="92">
        <f t="shared" si="18"/>
        <v>1</v>
      </c>
      <c r="C51" s="92">
        <f t="shared" si="19"/>
        <v>1</v>
      </c>
      <c r="D51" s="92" t="str">
        <f t="shared" si="20"/>
        <v>-</v>
      </c>
      <c r="E51" s="92">
        <f t="shared" si="21"/>
        <v>0.68495077355836853</v>
      </c>
      <c r="F51" s="92">
        <f t="shared" si="22"/>
        <v>0.68495077355836853</v>
      </c>
      <c r="G51" s="92" t="str">
        <f t="shared" si="23"/>
        <v>-</v>
      </c>
      <c r="H51" s="92">
        <f t="shared" si="24"/>
        <v>0.31504922644163152</v>
      </c>
      <c r="I51" s="92">
        <f t="shared" si="25"/>
        <v>0.31504922644163152</v>
      </c>
      <c r="J51" s="93" t="str">
        <f t="shared" si="26"/>
        <v>-</v>
      </c>
    </row>
    <row r="52" spans="1:10" ht="30" x14ac:dyDescent="0.25">
      <c r="A52" s="64" t="str">
        <f t="shared" si="17"/>
        <v>Aangeboren en perinatale aandoeningen</v>
      </c>
      <c r="B52" s="90">
        <f t="shared" si="18"/>
        <v>1</v>
      </c>
      <c r="C52" s="90" t="str">
        <f t="shared" si="19"/>
        <v>-</v>
      </c>
      <c r="D52" s="90">
        <f t="shared" si="20"/>
        <v>1</v>
      </c>
      <c r="E52" s="90">
        <f t="shared" si="21"/>
        <v>0.61570247933884292</v>
      </c>
      <c r="F52" s="90" t="str">
        <f t="shared" si="22"/>
        <v>-</v>
      </c>
      <c r="G52" s="90">
        <f t="shared" si="23"/>
        <v>0.61570247933884292</v>
      </c>
      <c r="H52" s="90">
        <f t="shared" si="24"/>
        <v>0.38429752066115702</v>
      </c>
      <c r="I52" s="90" t="str">
        <f t="shared" si="25"/>
        <v>-</v>
      </c>
      <c r="J52" s="91">
        <f t="shared" si="26"/>
        <v>0.38429752066115702</v>
      </c>
    </row>
    <row r="53" spans="1:10" x14ac:dyDescent="0.25">
      <c r="A53" s="65" t="str">
        <f t="shared" si="17"/>
        <v>Andere oorzaken</v>
      </c>
      <c r="B53" s="94">
        <f t="shared" si="18"/>
        <v>1</v>
      </c>
      <c r="C53" s="94">
        <f t="shared" si="19"/>
        <v>1</v>
      </c>
      <c r="D53" s="94">
        <f t="shared" si="20"/>
        <v>1</v>
      </c>
      <c r="E53" s="94">
        <f t="shared" si="21"/>
        <v>0.61403508771929827</v>
      </c>
      <c r="F53" s="94">
        <f t="shared" si="22"/>
        <v>0.68292682926829273</v>
      </c>
      <c r="G53" s="94">
        <f t="shared" si="23"/>
        <v>0.61403508771929827</v>
      </c>
      <c r="H53" s="94">
        <f t="shared" si="24"/>
        <v>0.38596491228070173</v>
      </c>
      <c r="I53" s="94">
        <f t="shared" si="25"/>
        <v>0.31707317073170732</v>
      </c>
      <c r="J53" s="95">
        <f t="shared" si="26"/>
        <v>0.38596491228070173</v>
      </c>
    </row>
    <row r="54" spans="1:10" x14ac:dyDescent="0.25">
      <c r="A54" s="66" t="str">
        <f t="shared" ref="A54:A58" si="27">A14</f>
        <v>Infecties</v>
      </c>
      <c r="B54" s="96">
        <f t="shared" ref="B54" si="28">IFERROR(B14/$B14,"-")</f>
        <v>1</v>
      </c>
      <c r="C54" s="96">
        <f t="shared" ref="C54" si="29">IFERROR(C14/$C14,"-")</f>
        <v>1</v>
      </c>
      <c r="D54" s="96">
        <f t="shared" ref="D54" si="30">IFERROR(D14/$D14,"-")</f>
        <v>1</v>
      </c>
      <c r="E54" s="96">
        <f t="shared" ref="E54" si="31">IFERROR(E14/$B14,"-")</f>
        <v>0.5752212389380531</v>
      </c>
      <c r="F54" s="96">
        <f t="shared" ref="F54" si="32">IFERROR(F14/$C14,"-")</f>
        <v>0.625</v>
      </c>
      <c r="G54" s="96">
        <f t="shared" ref="G54" si="33">IFERROR(G14/$D14,"-")</f>
        <v>0.5752212389380531</v>
      </c>
      <c r="H54" s="96">
        <f t="shared" ref="H54" si="34">IFERROR(H14/$B14,"-")</f>
        <v>0.4247787610619469</v>
      </c>
      <c r="I54" s="96">
        <f t="shared" ref="I54" si="35">IFERROR(I14/$C14,"-")</f>
        <v>0.375</v>
      </c>
      <c r="J54" s="97">
        <f t="shared" ref="J54:J58" si="36">IFERROR(J14/$D14,"-")</f>
        <v>0.4247787610619469</v>
      </c>
    </row>
    <row r="55" spans="1:10" x14ac:dyDescent="0.25">
      <c r="A55" s="67" t="str">
        <f t="shared" si="27"/>
        <v>Genito-urinaire aandoeningen</v>
      </c>
      <c r="B55" s="98">
        <f t="shared" ref="B55" si="37">IFERROR(B15/$B15,"-")</f>
        <v>1</v>
      </c>
      <c r="C55" s="98" t="str">
        <f t="shared" ref="C55" si="38">IFERROR(C15/$C15,"-")</f>
        <v>-</v>
      </c>
      <c r="D55" s="98">
        <f t="shared" ref="D55" si="39">IFERROR(D15/$D15,"-")</f>
        <v>1</v>
      </c>
      <c r="E55" s="98">
        <f t="shared" ref="E55" si="40">IFERROR(E15/$B15,"-")</f>
        <v>0.57281553398058249</v>
      </c>
      <c r="F55" s="98" t="str">
        <f t="shared" ref="F55" si="41">IFERROR(F15/$C15,"-")</f>
        <v>-</v>
      </c>
      <c r="G55" s="98">
        <f t="shared" ref="G55" si="42">IFERROR(G15/$D15,"-")</f>
        <v>0.57281553398058249</v>
      </c>
      <c r="H55" s="98">
        <f t="shared" ref="H55" si="43">IFERROR(H15/$B15,"-")</f>
        <v>0.42718446601941745</v>
      </c>
      <c r="I55" s="98" t="str">
        <f t="shared" ref="I55" si="44">IFERROR(I15/$C15,"-")</f>
        <v>-</v>
      </c>
      <c r="J55" s="99">
        <f t="shared" si="36"/>
        <v>0.42718446601941745</v>
      </c>
    </row>
    <row r="56" spans="1:10" ht="16.5" customHeight="1" x14ac:dyDescent="0.25">
      <c r="A56" s="66" t="str">
        <f t="shared" si="27"/>
        <v>Ziekten van het spijsverteringsstelsel</v>
      </c>
      <c r="B56" s="96">
        <f t="shared" ref="B56" si="45">IFERROR(B16/$B16,"-")</f>
        <v>1</v>
      </c>
      <c r="C56" s="96" t="str">
        <f t="shared" ref="C56" si="46">IFERROR(C16/$C16,"-")</f>
        <v>-</v>
      </c>
      <c r="D56" s="96">
        <f t="shared" ref="D56" si="47">IFERROR(D16/$D16,"-")</f>
        <v>1</v>
      </c>
      <c r="E56" s="96">
        <f t="shared" ref="E56" si="48">IFERROR(E16/$B16,"-")</f>
        <v>0.59523809523809523</v>
      </c>
      <c r="F56" s="96" t="str">
        <f t="shared" ref="F56" si="49">IFERROR(F16/$C16,"-")</f>
        <v>-</v>
      </c>
      <c r="G56" s="96">
        <f t="shared" ref="G56" si="50">IFERROR(G16/$D16,"-")</f>
        <v>0.59523809523809523</v>
      </c>
      <c r="H56" s="96">
        <f t="shared" ref="H56" si="51">IFERROR(H16/$B16,"-")</f>
        <v>0.40476190476190477</v>
      </c>
      <c r="I56" s="96" t="str">
        <f t="shared" ref="I56" si="52">IFERROR(I16/$C16,"-")</f>
        <v>-</v>
      </c>
      <c r="J56" s="97">
        <f t="shared" si="36"/>
        <v>0.40476190476190477</v>
      </c>
    </row>
    <row r="57" spans="1:10" x14ac:dyDescent="0.25">
      <c r="A57" s="67" t="str">
        <f t="shared" si="27"/>
        <v>Neurologische aandoeningen</v>
      </c>
      <c r="B57" s="98">
        <f t="shared" ref="B57" si="53">IFERROR(B17/$B17,"-")</f>
        <v>1</v>
      </c>
      <c r="C57" s="98" t="str">
        <f t="shared" ref="C57" si="54">IFERROR(C17/$C17,"-")</f>
        <v>-</v>
      </c>
      <c r="D57" s="98">
        <f t="shared" ref="D57" si="55">IFERROR(D17/$D17,"-")</f>
        <v>1</v>
      </c>
      <c r="E57" s="98">
        <f t="shared" ref="E57" si="56">IFERROR(E17/$B17,"-")</f>
        <v>0.70731707317073167</v>
      </c>
      <c r="F57" s="98" t="str">
        <f t="shared" ref="F57" si="57">IFERROR(F17/$C17,"-")</f>
        <v>-</v>
      </c>
      <c r="G57" s="98">
        <f t="shared" ref="G57" si="58">IFERROR(G17/$D17,"-")</f>
        <v>0.70731707317073167</v>
      </c>
      <c r="H57" s="98">
        <f t="shared" ref="H57" si="59">IFERROR(H17/$B17,"-")</f>
        <v>0.29268292682926828</v>
      </c>
      <c r="I57" s="98" t="str">
        <f t="shared" ref="I57" si="60">IFERROR(I17/$C17,"-")</f>
        <v>-</v>
      </c>
      <c r="J57" s="99">
        <f t="shared" si="36"/>
        <v>0.29268292682926828</v>
      </c>
    </row>
    <row r="58" spans="1:10" ht="26.25" x14ac:dyDescent="0.25">
      <c r="A58" s="66" t="str">
        <f t="shared" si="27"/>
        <v>Nutritionele, endocriene en metabole aandoeningen</v>
      </c>
      <c r="B58" s="96">
        <f t="shared" ref="B58" si="61">IFERROR(B18/$B18,"-")</f>
        <v>1</v>
      </c>
      <c r="C58" s="96">
        <f t="shared" ref="C58" si="62">IFERROR(C18/$C18,"-")</f>
        <v>1</v>
      </c>
      <c r="D58" s="96">
        <f t="shared" ref="D58" si="63">IFERROR(D18/$D18,"-")</f>
        <v>1</v>
      </c>
      <c r="E58" s="96">
        <f t="shared" ref="E58" si="64">IFERROR(E18/$B18,"-")</f>
        <v>0.76470588235294112</v>
      </c>
      <c r="F58" s="96">
        <f t="shared" ref="F58" si="65">IFERROR(F18/$C18,"-")</f>
        <v>0.76470588235294112</v>
      </c>
      <c r="G58" s="96">
        <f t="shared" ref="G58" si="66">IFERROR(G18/$D18,"-")</f>
        <v>0.76470588235294112</v>
      </c>
      <c r="H58" s="96">
        <f t="shared" ref="H58" si="67">IFERROR(H18/$B18,"-")</f>
        <v>0.23529411764705882</v>
      </c>
      <c r="I58" s="96">
        <f t="shared" ref="I58" si="68">IFERROR(I18/$C18,"-")</f>
        <v>0.23529411764705882</v>
      </c>
      <c r="J58" s="97">
        <f t="shared" si="36"/>
        <v>0.23529411764705882</v>
      </c>
    </row>
    <row r="60" spans="1:10" ht="26.25" x14ac:dyDescent="0.25">
      <c r="A60" s="14" t="s">
        <v>120</v>
      </c>
      <c r="B60" s="1" t="s">
        <v>330</v>
      </c>
    </row>
    <row r="61" spans="1:10" ht="21" x14ac:dyDescent="0.25">
      <c r="A61" s="9"/>
      <c r="B61" s="185" t="s">
        <v>326</v>
      </c>
      <c r="C61" s="15"/>
    </row>
    <row r="62" spans="1:10" ht="18" thickBot="1" x14ac:dyDescent="0.3">
      <c r="A62" s="9"/>
      <c r="C62" s="253" t="s">
        <v>207</v>
      </c>
      <c r="D62" s="253"/>
      <c r="E62" s="253"/>
      <c r="F62" s="253" t="s">
        <v>242</v>
      </c>
      <c r="G62" s="253"/>
      <c r="H62" s="253"/>
    </row>
    <row r="63" spans="1:10" ht="15.75" thickTop="1" x14ac:dyDescent="0.25">
      <c r="A63" s="63" t="s">
        <v>240</v>
      </c>
      <c r="B63" s="63" t="s">
        <v>241</v>
      </c>
      <c r="C63" s="58" t="s">
        <v>198</v>
      </c>
      <c r="D63" s="58" t="s">
        <v>185</v>
      </c>
      <c r="E63" s="58" t="s">
        <v>186</v>
      </c>
      <c r="F63" s="58" t="s">
        <v>198</v>
      </c>
      <c r="G63" s="58" t="s">
        <v>185</v>
      </c>
      <c r="H63" s="58" t="s">
        <v>186</v>
      </c>
    </row>
    <row r="64" spans="1:10" x14ac:dyDescent="0.25">
      <c r="A64" s="254" t="s">
        <v>62</v>
      </c>
      <c r="B64" s="129" t="s">
        <v>68</v>
      </c>
      <c r="C64" s="124">
        <v>4</v>
      </c>
      <c r="D64" s="124">
        <v>2</v>
      </c>
      <c r="E64" s="124">
        <v>2</v>
      </c>
      <c r="F64" s="125">
        <f>C64/B$5</f>
        <v>3.1553206594620177E-4</v>
      </c>
      <c r="G64" s="125">
        <f>D64/E$5</f>
        <v>2.5559105431309905E-4</v>
      </c>
      <c r="H64" s="125">
        <f>E64/H$5</f>
        <v>4.0933278755628325E-4</v>
      </c>
    </row>
    <row r="65" spans="1:8" ht="51" x14ac:dyDescent="0.25">
      <c r="A65" s="255"/>
      <c r="B65" s="130" t="s">
        <v>90</v>
      </c>
      <c r="C65" s="126">
        <v>89</v>
      </c>
      <c r="D65" s="126">
        <v>50</v>
      </c>
      <c r="E65" s="126">
        <v>39</v>
      </c>
      <c r="F65" s="127">
        <f t="shared" ref="F65:F71" si="69">C65/B$5</f>
        <v>7.0205884673029901E-3</v>
      </c>
      <c r="G65" s="127">
        <f t="shared" ref="G65:G71" si="70">D65/E$5</f>
        <v>6.3897763578274758E-3</v>
      </c>
      <c r="H65" s="127">
        <f t="shared" ref="H65:H71" si="71">E65/H$5</f>
        <v>7.9819893573475232E-3</v>
      </c>
    </row>
    <row r="66" spans="1:8" x14ac:dyDescent="0.25">
      <c r="A66" s="255"/>
      <c r="B66" s="129" t="s">
        <v>16</v>
      </c>
      <c r="C66" s="124">
        <v>8</v>
      </c>
      <c r="D66" s="124">
        <v>3</v>
      </c>
      <c r="E66" s="124">
        <v>5</v>
      </c>
      <c r="F66" s="125">
        <f t="shared" si="69"/>
        <v>6.3106413189240355E-4</v>
      </c>
      <c r="G66" s="125">
        <f t="shared" si="70"/>
        <v>3.8338658146964857E-4</v>
      </c>
      <c r="H66" s="125">
        <f t="shared" si="71"/>
        <v>1.0233319688907081E-3</v>
      </c>
    </row>
    <row r="67" spans="1:8" x14ac:dyDescent="0.25">
      <c r="A67" s="256"/>
      <c r="B67" s="130" t="s">
        <v>18</v>
      </c>
      <c r="C67" s="126">
        <v>12</v>
      </c>
      <c r="D67" s="126">
        <v>10</v>
      </c>
      <c r="E67" s="126">
        <v>2</v>
      </c>
      <c r="F67" s="127">
        <f t="shared" si="69"/>
        <v>9.4659619783860538E-4</v>
      </c>
      <c r="G67" s="127">
        <f t="shared" si="70"/>
        <v>1.2779552715654952E-3</v>
      </c>
      <c r="H67" s="127">
        <f t="shared" si="71"/>
        <v>4.0933278755628325E-4</v>
      </c>
    </row>
    <row r="68" spans="1:8" ht="25.5" x14ac:dyDescent="0.25">
      <c r="A68" s="254" t="s">
        <v>63</v>
      </c>
      <c r="B68" s="129" t="s">
        <v>102</v>
      </c>
      <c r="C68" s="124">
        <v>251</v>
      </c>
      <c r="D68" s="124">
        <v>194</v>
      </c>
      <c r="E68" s="124">
        <v>57</v>
      </c>
      <c r="F68" s="125">
        <f t="shared" si="69"/>
        <v>1.9799637138124163E-2</v>
      </c>
      <c r="G68" s="125">
        <f t="shared" si="70"/>
        <v>2.4792332268370607E-2</v>
      </c>
      <c r="H68" s="125">
        <f t="shared" si="71"/>
        <v>1.1665984445354072E-2</v>
      </c>
    </row>
    <row r="69" spans="1:8" x14ac:dyDescent="0.25">
      <c r="A69" s="255"/>
      <c r="B69" s="130" t="s">
        <v>91</v>
      </c>
      <c r="C69" s="126">
        <v>287</v>
      </c>
      <c r="D69" s="126">
        <v>249</v>
      </c>
      <c r="E69" s="126">
        <v>38</v>
      </c>
      <c r="F69" s="127">
        <f t="shared" si="69"/>
        <v>2.2639425731639979E-2</v>
      </c>
      <c r="G69" s="127">
        <f t="shared" si="70"/>
        <v>3.1821086261980831E-2</v>
      </c>
      <c r="H69" s="127">
        <f t="shared" si="71"/>
        <v>7.777322963569382E-3</v>
      </c>
    </row>
    <row r="70" spans="1:8" x14ac:dyDescent="0.25">
      <c r="A70" s="255"/>
      <c r="B70" s="129" t="s">
        <v>92</v>
      </c>
      <c r="C70" s="124">
        <v>184</v>
      </c>
      <c r="D70" s="124">
        <v>131</v>
      </c>
      <c r="E70" s="124">
        <v>53</v>
      </c>
      <c r="F70" s="125">
        <f t="shared" si="69"/>
        <v>1.4514475033525282E-2</v>
      </c>
      <c r="G70" s="125">
        <f t="shared" si="70"/>
        <v>1.6741214057507989E-2</v>
      </c>
      <c r="H70" s="125">
        <f t="shared" si="71"/>
        <v>1.0847318870241505E-2</v>
      </c>
    </row>
    <row r="71" spans="1:8" x14ac:dyDescent="0.25">
      <c r="A71" s="255"/>
      <c r="B71" s="130" t="s">
        <v>93</v>
      </c>
      <c r="C71" s="126">
        <v>637</v>
      </c>
      <c r="D71" s="126">
        <v>388</v>
      </c>
      <c r="E71" s="126">
        <v>249</v>
      </c>
      <c r="F71" s="128">
        <f t="shared" si="69"/>
        <v>5.0248481501932632E-2</v>
      </c>
      <c r="G71" s="128">
        <f t="shared" si="70"/>
        <v>4.9584664536741214E-2</v>
      </c>
      <c r="H71" s="128">
        <f t="shared" si="71"/>
        <v>5.0961932050757268E-2</v>
      </c>
    </row>
    <row r="72" spans="1:8" x14ac:dyDescent="0.25">
      <c r="A72" s="255"/>
      <c r="B72" s="129" t="s">
        <v>94</v>
      </c>
      <c r="C72" s="124">
        <v>226</v>
      </c>
      <c r="D72" s="124">
        <v>160</v>
      </c>
      <c r="E72" s="124">
        <v>66</v>
      </c>
      <c r="F72" s="125">
        <f t="shared" ref="F72:F107" si="72">C72/B$5</f>
        <v>1.7827561725960402E-2</v>
      </c>
      <c r="G72" s="125">
        <f t="shared" ref="G72:G107" si="73">D72/E$5</f>
        <v>2.0447284345047924E-2</v>
      </c>
      <c r="H72" s="125">
        <f t="shared" ref="H72:H107" si="74">E72/H$5</f>
        <v>1.3507981989357348E-2</v>
      </c>
    </row>
    <row r="73" spans="1:8" ht="25.5" x14ac:dyDescent="0.25">
      <c r="A73" s="255"/>
      <c r="B73" s="130" t="s">
        <v>99</v>
      </c>
      <c r="C73" s="126">
        <v>2064</v>
      </c>
      <c r="D73" s="126">
        <v>1391</v>
      </c>
      <c r="E73" s="126">
        <v>673</v>
      </c>
      <c r="F73" s="127">
        <f t="shared" si="72"/>
        <v>0.16281454602824011</v>
      </c>
      <c r="G73" s="127">
        <f t="shared" si="73"/>
        <v>0.17776357827476039</v>
      </c>
      <c r="H73" s="127">
        <f t="shared" si="74"/>
        <v>0.13774048301268932</v>
      </c>
    </row>
    <row r="74" spans="1:8" ht="25.5" x14ac:dyDescent="0.25">
      <c r="A74" s="255"/>
      <c r="B74" s="129" t="s">
        <v>95</v>
      </c>
      <c r="C74" s="124">
        <v>123</v>
      </c>
      <c r="D74" s="124">
        <v>70</v>
      </c>
      <c r="E74" s="124">
        <v>53</v>
      </c>
      <c r="F74" s="125">
        <f t="shared" si="72"/>
        <v>9.7026110278457048E-3</v>
      </c>
      <c r="G74" s="125">
        <f t="shared" si="73"/>
        <v>8.9456869009584671E-3</v>
      </c>
      <c r="H74" s="125">
        <f t="shared" si="74"/>
        <v>1.0847318870241505E-2</v>
      </c>
    </row>
    <row r="75" spans="1:8" x14ac:dyDescent="0.25">
      <c r="A75" s="255"/>
      <c r="B75" s="130" t="s">
        <v>243</v>
      </c>
      <c r="C75" s="126">
        <v>74</v>
      </c>
      <c r="D75" s="126">
        <v>59</v>
      </c>
      <c r="E75" s="126">
        <v>15</v>
      </c>
      <c r="F75" s="127">
        <f t="shared" si="72"/>
        <v>5.8373432200047332E-3</v>
      </c>
      <c r="G75" s="127">
        <f t="shared" si="73"/>
        <v>7.5399361022364221E-3</v>
      </c>
      <c r="H75" s="127">
        <f t="shared" si="74"/>
        <v>3.0699959066721244E-3</v>
      </c>
    </row>
    <row r="76" spans="1:8" x14ac:dyDescent="0.25">
      <c r="A76" s="255"/>
      <c r="B76" s="129" t="s">
        <v>96</v>
      </c>
      <c r="C76" s="124">
        <v>645</v>
      </c>
      <c r="D76" s="124">
        <v>6</v>
      </c>
      <c r="E76" s="124">
        <v>639</v>
      </c>
      <c r="F76" s="125">
        <f t="shared" si="72"/>
        <v>5.0879545633825039E-2</v>
      </c>
      <c r="G76" s="125">
        <f t="shared" si="73"/>
        <v>7.6677316293929714E-4</v>
      </c>
      <c r="H76" s="125">
        <f t="shared" si="74"/>
        <v>0.13078182562423249</v>
      </c>
    </row>
    <row r="77" spans="1:8" ht="25.5" x14ac:dyDescent="0.25">
      <c r="A77" s="255"/>
      <c r="B77" s="130" t="s">
        <v>97</v>
      </c>
      <c r="C77" s="126">
        <v>50</v>
      </c>
      <c r="D77" s="126"/>
      <c r="E77" s="126">
        <v>50</v>
      </c>
      <c r="F77" s="127">
        <f t="shared" si="72"/>
        <v>3.9441508243275225E-3</v>
      </c>
      <c r="G77" s="127">
        <f t="shared" si="73"/>
        <v>0</v>
      </c>
      <c r="H77" s="127">
        <f t="shared" si="74"/>
        <v>1.0233319688907082E-2</v>
      </c>
    </row>
    <row r="78" spans="1:8" x14ac:dyDescent="0.25">
      <c r="A78" s="255"/>
      <c r="B78" s="129" t="s">
        <v>98</v>
      </c>
      <c r="C78" s="124">
        <v>168</v>
      </c>
      <c r="D78" s="124">
        <v>123</v>
      </c>
      <c r="E78" s="124">
        <v>45</v>
      </c>
      <c r="F78" s="125">
        <f t="shared" si="72"/>
        <v>1.3252346769740474E-2</v>
      </c>
      <c r="G78" s="125">
        <f t="shared" si="73"/>
        <v>1.5718849840255591E-2</v>
      </c>
      <c r="H78" s="125">
        <f t="shared" si="74"/>
        <v>9.209987720016374E-3</v>
      </c>
    </row>
    <row r="79" spans="1:8" x14ac:dyDescent="0.25">
      <c r="A79" s="255"/>
      <c r="B79" s="130" t="s">
        <v>101</v>
      </c>
      <c r="C79" s="126">
        <v>16</v>
      </c>
      <c r="D79" s="126">
        <v>7</v>
      </c>
      <c r="E79" s="126">
        <v>9</v>
      </c>
      <c r="F79" s="128">
        <f t="shared" si="72"/>
        <v>1.2621282637848071E-3</v>
      </c>
      <c r="G79" s="128">
        <f t="shared" si="73"/>
        <v>8.9456869009584667E-4</v>
      </c>
      <c r="H79" s="128">
        <f t="shared" si="74"/>
        <v>1.8419975440032747E-3</v>
      </c>
    </row>
    <row r="80" spans="1:8" x14ac:dyDescent="0.25">
      <c r="A80" s="255"/>
      <c r="B80" s="129" t="s">
        <v>115</v>
      </c>
      <c r="C80" s="124">
        <v>13</v>
      </c>
      <c r="D80" s="124">
        <v>9</v>
      </c>
      <c r="E80" s="124">
        <v>4</v>
      </c>
      <c r="F80" s="125">
        <f t="shared" si="72"/>
        <v>1.0254792143251559E-3</v>
      </c>
      <c r="G80" s="125">
        <f t="shared" si="73"/>
        <v>1.1501597444089457E-3</v>
      </c>
      <c r="H80" s="125">
        <f t="shared" si="74"/>
        <v>8.1866557511256651E-4</v>
      </c>
    </row>
    <row r="81" spans="1:8" x14ac:dyDescent="0.25">
      <c r="A81" s="255"/>
      <c r="B81" s="130" t="s">
        <v>100</v>
      </c>
      <c r="C81" s="126">
        <v>20</v>
      </c>
      <c r="D81" s="126">
        <v>11</v>
      </c>
      <c r="E81" s="126">
        <v>9</v>
      </c>
      <c r="F81" s="127">
        <f t="shared" si="72"/>
        <v>1.5776603297310088E-3</v>
      </c>
      <c r="G81" s="127">
        <f t="shared" si="73"/>
        <v>1.4057507987220448E-3</v>
      </c>
      <c r="H81" s="127">
        <f t="shared" si="74"/>
        <v>1.8419975440032747E-3</v>
      </c>
    </row>
    <row r="82" spans="1:8" ht="25.5" x14ac:dyDescent="0.25">
      <c r="A82" s="256"/>
      <c r="B82" s="129" t="s">
        <v>114</v>
      </c>
      <c r="C82" s="124">
        <v>19</v>
      </c>
      <c r="D82" s="124">
        <v>14</v>
      </c>
      <c r="E82" s="124">
        <v>5</v>
      </c>
      <c r="F82" s="125">
        <f t="shared" si="72"/>
        <v>1.4987773132444585E-3</v>
      </c>
      <c r="G82" s="125">
        <f t="shared" si="73"/>
        <v>1.7891373801916933E-3</v>
      </c>
      <c r="H82" s="125">
        <f t="shared" si="74"/>
        <v>1.0233319688907081E-3</v>
      </c>
    </row>
    <row r="83" spans="1:8" ht="30" x14ac:dyDescent="0.25">
      <c r="A83" s="65" t="s">
        <v>75</v>
      </c>
      <c r="B83" s="130" t="s">
        <v>36</v>
      </c>
      <c r="C83" s="126">
        <v>17</v>
      </c>
      <c r="D83" s="126">
        <v>13</v>
      </c>
      <c r="E83" s="126">
        <v>4</v>
      </c>
      <c r="F83" s="128">
        <f t="shared" si="72"/>
        <v>1.3410112802713576E-3</v>
      </c>
      <c r="G83" s="128">
        <f t="shared" si="73"/>
        <v>1.6613418530351438E-3</v>
      </c>
      <c r="H83" s="128">
        <f t="shared" si="74"/>
        <v>8.1866557511256651E-4</v>
      </c>
    </row>
    <row r="84" spans="1:8" ht="63.75" x14ac:dyDescent="0.25">
      <c r="A84" s="254" t="s">
        <v>72</v>
      </c>
      <c r="B84" s="129" t="s">
        <v>116</v>
      </c>
      <c r="C84" s="124">
        <v>697</v>
      </c>
      <c r="D84" s="124">
        <v>475</v>
      </c>
      <c r="E84" s="124">
        <v>222</v>
      </c>
      <c r="F84" s="125">
        <f t="shared" si="72"/>
        <v>5.4981462491125663E-2</v>
      </c>
      <c r="G84" s="125">
        <f t="shared" si="73"/>
        <v>6.070287539936102E-2</v>
      </c>
      <c r="H84" s="125">
        <f t="shared" si="74"/>
        <v>4.5435939418747441E-2</v>
      </c>
    </row>
    <row r="85" spans="1:8" ht="25.5" x14ac:dyDescent="0.25">
      <c r="A85" s="256"/>
      <c r="B85" s="130" t="s">
        <v>103</v>
      </c>
      <c r="C85" s="126">
        <v>14</v>
      </c>
      <c r="D85" s="126">
        <v>12</v>
      </c>
      <c r="E85" s="126">
        <v>2</v>
      </c>
      <c r="F85" s="127">
        <f t="shared" si="72"/>
        <v>1.1043622308117063E-3</v>
      </c>
      <c r="G85" s="127">
        <f t="shared" si="73"/>
        <v>1.5335463258785943E-3</v>
      </c>
      <c r="H85" s="127">
        <f t="shared" si="74"/>
        <v>4.0933278755628325E-4</v>
      </c>
    </row>
    <row r="86" spans="1:8" ht="25.5" x14ac:dyDescent="0.25">
      <c r="A86" s="64" t="s">
        <v>74</v>
      </c>
      <c r="B86" s="129" t="s">
        <v>113</v>
      </c>
      <c r="C86" s="124">
        <v>82</v>
      </c>
      <c r="D86" s="124">
        <v>58</v>
      </c>
      <c r="E86" s="124">
        <v>24</v>
      </c>
      <c r="F86" s="125">
        <f t="shared" si="72"/>
        <v>6.4684073518971362E-3</v>
      </c>
      <c r="G86" s="125">
        <f t="shared" si="73"/>
        <v>7.412140575079872E-3</v>
      </c>
      <c r="H86" s="125">
        <f t="shared" si="74"/>
        <v>4.9119934506753988E-3</v>
      </c>
    </row>
    <row r="87" spans="1:8" ht="41.45" customHeight="1" x14ac:dyDescent="0.25">
      <c r="A87" s="257" t="s">
        <v>70</v>
      </c>
      <c r="B87" s="130" t="s">
        <v>117</v>
      </c>
      <c r="C87" s="126">
        <v>25</v>
      </c>
      <c r="D87" s="126">
        <v>14</v>
      </c>
      <c r="E87" s="126">
        <v>11</v>
      </c>
      <c r="F87" s="127">
        <f t="shared" si="72"/>
        <v>1.9720754121637612E-3</v>
      </c>
      <c r="G87" s="127">
        <f t="shared" si="73"/>
        <v>1.7891373801916933E-3</v>
      </c>
      <c r="H87" s="127">
        <f t="shared" si="74"/>
        <v>2.2513303315595578E-3</v>
      </c>
    </row>
    <row r="88" spans="1:8" ht="25.5" x14ac:dyDescent="0.25">
      <c r="A88" s="258"/>
      <c r="B88" s="129" t="s">
        <v>118</v>
      </c>
      <c r="C88" s="124">
        <v>58</v>
      </c>
      <c r="D88" s="124">
        <v>30</v>
      </c>
      <c r="E88" s="124">
        <v>28</v>
      </c>
      <c r="F88" s="125">
        <f t="shared" si="72"/>
        <v>4.5752149562199255E-3</v>
      </c>
      <c r="G88" s="125">
        <f t="shared" si="73"/>
        <v>3.8338658146964857E-3</v>
      </c>
      <c r="H88" s="125">
        <f t="shared" si="74"/>
        <v>5.7306590257879654E-3</v>
      </c>
    </row>
    <row r="89" spans="1:8" ht="25.5" x14ac:dyDescent="0.25">
      <c r="A89" s="258"/>
      <c r="B89" s="130" t="s">
        <v>250</v>
      </c>
      <c r="C89" s="126">
        <v>1078</v>
      </c>
      <c r="D89" s="126">
        <v>834</v>
      </c>
      <c r="E89" s="126">
        <v>244</v>
      </c>
      <c r="F89" s="127">
        <f t="shared" si="72"/>
        <v>8.5035891772501385E-2</v>
      </c>
      <c r="G89" s="127">
        <f t="shared" si="73"/>
        <v>0.1065814696485623</v>
      </c>
      <c r="H89" s="127">
        <f t="shared" si="74"/>
        <v>4.9938600081866555E-2</v>
      </c>
    </row>
    <row r="90" spans="1:8" ht="38.25" x14ac:dyDescent="0.25">
      <c r="A90" s="258"/>
      <c r="B90" s="129" t="s">
        <v>251</v>
      </c>
      <c r="C90" s="124">
        <v>111</v>
      </c>
      <c r="D90" s="124">
        <v>72</v>
      </c>
      <c r="E90" s="124">
        <v>39</v>
      </c>
      <c r="F90" s="125">
        <f t="shared" si="72"/>
        <v>8.756014830007099E-3</v>
      </c>
      <c r="G90" s="125">
        <f t="shared" si="73"/>
        <v>9.2012779552715657E-3</v>
      </c>
      <c r="H90" s="125">
        <f t="shared" si="74"/>
        <v>7.9819893573475232E-3</v>
      </c>
    </row>
    <row r="91" spans="1:8" ht="25.5" x14ac:dyDescent="0.25">
      <c r="A91" s="258"/>
      <c r="B91" s="130" t="s">
        <v>104</v>
      </c>
      <c r="C91" s="126">
        <v>713</v>
      </c>
      <c r="D91" s="126">
        <v>433</v>
      </c>
      <c r="E91" s="126">
        <v>280</v>
      </c>
      <c r="F91" s="128">
        <f t="shared" si="72"/>
        <v>5.624359075491047E-2</v>
      </c>
      <c r="G91" s="128">
        <f t="shared" si="73"/>
        <v>5.5335463258785945E-2</v>
      </c>
      <c r="H91" s="128">
        <f t="shared" si="74"/>
        <v>5.730659025787966E-2</v>
      </c>
    </row>
    <row r="92" spans="1:8" ht="25.5" x14ac:dyDescent="0.25">
      <c r="A92" s="259"/>
      <c r="B92" s="129" t="s">
        <v>105</v>
      </c>
      <c r="C92" s="124">
        <v>82</v>
      </c>
      <c r="D92" s="124">
        <v>58</v>
      </c>
      <c r="E92" s="124">
        <v>24</v>
      </c>
      <c r="F92" s="125">
        <f t="shared" si="72"/>
        <v>6.4684073518971362E-3</v>
      </c>
      <c r="G92" s="125">
        <f t="shared" si="73"/>
        <v>7.412140575079872E-3</v>
      </c>
      <c r="H92" s="125">
        <f t="shared" si="74"/>
        <v>4.9119934506753988E-3</v>
      </c>
    </row>
    <row r="93" spans="1:8" x14ac:dyDescent="0.25">
      <c r="A93" s="257" t="s">
        <v>77</v>
      </c>
      <c r="B93" s="130" t="s">
        <v>80</v>
      </c>
      <c r="C93" s="126">
        <v>35</v>
      </c>
      <c r="D93" s="126">
        <v>19</v>
      </c>
      <c r="E93" s="126">
        <v>16</v>
      </c>
      <c r="F93" s="127">
        <f t="shared" si="72"/>
        <v>2.7609055770292656E-3</v>
      </c>
      <c r="G93" s="127">
        <f t="shared" si="73"/>
        <v>2.4281150159744407E-3</v>
      </c>
      <c r="H93" s="127">
        <f t="shared" si="74"/>
        <v>3.274662300450266E-3</v>
      </c>
    </row>
    <row r="94" spans="1:8" x14ac:dyDescent="0.25">
      <c r="A94" s="258"/>
      <c r="B94" s="129" t="s">
        <v>81</v>
      </c>
      <c r="C94" s="124">
        <v>260</v>
      </c>
      <c r="D94" s="124">
        <v>154</v>
      </c>
      <c r="E94" s="124">
        <v>106</v>
      </c>
      <c r="F94" s="125">
        <f t="shared" si="72"/>
        <v>2.0509584286503117E-2</v>
      </c>
      <c r="G94" s="125">
        <f t="shared" si="73"/>
        <v>1.9680511182108625E-2</v>
      </c>
      <c r="H94" s="125">
        <f t="shared" si="74"/>
        <v>2.1694637740483011E-2</v>
      </c>
    </row>
    <row r="95" spans="1:8" ht="45" customHeight="1" x14ac:dyDescent="0.25">
      <c r="A95" s="258"/>
      <c r="B95" s="130" t="s">
        <v>244</v>
      </c>
      <c r="C95" s="126">
        <v>708</v>
      </c>
      <c r="D95" s="126">
        <v>445</v>
      </c>
      <c r="E95" s="126">
        <v>263</v>
      </c>
      <c r="F95" s="128">
        <f t="shared" si="72"/>
        <v>5.5849175672477713E-2</v>
      </c>
      <c r="G95" s="128">
        <f t="shared" si="73"/>
        <v>5.6869009584664537E-2</v>
      </c>
      <c r="H95" s="128">
        <f t="shared" si="74"/>
        <v>5.3827261563651252E-2</v>
      </c>
    </row>
    <row r="96" spans="1:8" x14ac:dyDescent="0.25">
      <c r="A96" s="259"/>
      <c r="B96" s="129" t="s">
        <v>78</v>
      </c>
      <c r="C96" s="124">
        <v>17</v>
      </c>
      <c r="D96" s="124">
        <v>7</v>
      </c>
      <c r="E96" s="124">
        <v>10</v>
      </c>
      <c r="F96" s="125">
        <f t="shared" si="72"/>
        <v>1.3410112802713576E-3</v>
      </c>
      <c r="G96" s="125">
        <f t="shared" si="73"/>
        <v>8.9456869009584667E-4</v>
      </c>
      <c r="H96" s="125">
        <f t="shared" si="74"/>
        <v>2.0466639377814161E-3</v>
      </c>
    </row>
    <row r="97" spans="1:8" ht="25.5" x14ac:dyDescent="0.25">
      <c r="A97" s="257" t="s">
        <v>71</v>
      </c>
      <c r="B97" s="130" t="s">
        <v>252</v>
      </c>
      <c r="C97" s="126">
        <v>12</v>
      </c>
      <c r="D97" s="126">
        <v>6</v>
      </c>
      <c r="E97" s="126">
        <v>6</v>
      </c>
      <c r="F97" s="127">
        <f t="shared" si="72"/>
        <v>9.4659619783860538E-4</v>
      </c>
      <c r="G97" s="127">
        <f t="shared" si="73"/>
        <v>7.6677316293929714E-4</v>
      </c>
      <c r="H97" s="127">
        <f t="shared" si="74"/>
        <v>1.2279983626688497E-3</v>
      </c>
    </row>
    <row r="98" spans="1:8" ht="69" customHeight="1" x14ac:dyDescent="0.25">
      <c r="A98" s="259" t="s">
        <v>71</v>
      </c>
      <c r="B98" s="129" t="s">
        <v>106</v>
      </c>
      <c r="C98" s="124">
        <v>72</v>
      </c>
      <c r="D98" s="124">
        <v>44</v>
      </c>
      <c r="E98" s="124">
        <v>28</v>
      </c>
      <c r="F98" s="125">
        <f t="shared" si="72"/>
        <v>5.6795771870316323E-3</v>
      </c>
      <c r="G98" s="125">
        <f t="shared" si="73"/>
        <v>5.6230031948881791E-3</v>
      </c>
      <c r="H98" s="125">
        <f t="shared" si="74"/>
        <v>5.7306590257879654E-3</v>
      </c>
    </row>
    <row r="99" spans="1:8" ht="38.25" x14ac:dyDescent="0.25">
      <c r="A99" s="257" t="s">
        <v>73</v>
      </c>
      <c r="B99" s="130" t="s">
        <v>107</v>
      </c>
      <c r="C99" s="126">
        <v>99</v>
      </c>
      <c r="D99" s="126">
        <v>55</v>
      </c>
      <c r="E99" s="126">
        <v>44</v>
      </c>
      <c r="F99" s="127">
        <f t="shared" si="72"/>
        <v>7.809418632168494E-3</v>
      </c>
      <c r="G99" s="127">
        <f t="shared" si="73"/>
        <v>7.028753993610224E-3</v>
      </c>
      <c r="H99" s="127">
        <f t="shared" si="74"/>
        <v>9.005321326238231E-3</v>
      </c>
    </row>
    <row r="100" spans="1:8" ht="51" x14ac:dyDescent="0.25">
      <c r="A100" s="259" t="s">
        <v>73</v>
      </c>
      <c r="B100" s="129" t="s">
        <v>108</v>
      </c>
      <c r="C100" s="124">
        <v>4</v>
      </c>
      <c r="D100" s="124">
        <v>4</v>
      </c>
      <c r="E100" s="124"/>
      <c r="F100" s="125">
        <f t="shared" si="72"/>
        <v>3.1553206594620177E-4</v>
      </c>
      <c r="G100" s="125">
        <f t="shared" si="73"/>
        <v>5.111821086261981E-4</v>
      </c>
      <c r="H100" s="125">
        <f t="shared" si="74"/>
        <v>0</v>
      </c>
    </row>
    <row r="101" spans="1:8" ht="25.5" x14ac:dyDescent="0.25">
      <c r="A101" s="260" t="s">
        <v>264</v>
      </c>
      <c r="B101" s="130" t="s">
        <v>109</v>
      </c>
      <c r="C101" s="126">
        <v>110</v>
      </c>
      <c r="D101" s="126">
        <v>73</v>
      </c>
      <c r="E101" s="126">
        <v>37</v>
      </c>
      <c r="F101" s="127">
        <f t="shared" si="72"/>
        <v>8.6771318135205489E-3</v>
      </c>
      <c r="G101" s="127">
        <f t="shared" si="73"/>
        <v>9.329073482428115E-3</v>
      </c>
      <c r="H101" s="127">
        <f t="shared" si="74"/>
        <v>7.5726565697912399E-3</v>
      </c>
    </row>
    <row r="102" spans="1:8" ht="63.75" x14ac:dyDescent="0.25">
      <c r="A102" s="261"/>
      <c r="B102" s="176" t="s">
        <v>110</v>
      </c>
      <c r="C102" s="124">
        <v>132</v>
      </c>
      <c r="D102" s="124">
        <v>76</v>
      </c>
      <c r="E102" s="124">
        <v>56</v>
      </c>
      <c r="F102" s="125">
        <f t="shared" si="72"/>
        <v>1.0412558176224659E-2</v>
      </c>
      <c r="G102" s="125">
        <f t="shared" si="73"/>
        <v>9.712460063897763E-3</v>
      </c>
      <c r="H102" s="125">
        <f t="shared" si="74"/>
        <v>1.1461318051575931E-2</v>
      </c>
    </row>
    <row r="103" spans="1:8" x14ac:dyDescent="0.25">
      <c r="A103" s="257" t="s">
        <v>76</v>
      </c>
      <c r="B103" s="130" t="s">
        <v>82</v>
      </c>
      <c r="C103" s="126">
        <v>318</v>
      </c>
      <c r="D103" s="126">
        <v>239</v>
      </c>
      <c r="E103" s="126">
        <v>79</v>
      </c>
      <c r="F103" s="128">
        <f t="shared" si="72"/>
        <v>2.5084799242723041E-2</v>
      </c>
      <c r="G103" s="128">
        <f t="shared" si="73"/>
        <v>3.0543130990415335E-2</v>
      </c>
      <c r="H103" s="128">
        <f t="shared" si="74"/>
        <v>1.6168645108473188E-2</v>
      </c>
    </row>
    <row r="104" spans="1:8" ht="25.5" x14ac:dyDescent="0.25">
      <c r="A104" s="259"/>
      <c r="B104" s="129" t="s">
        <v>119</v>
      </c>
      <c r="C104" s="124">
        <v>1678</v>
      </c>
      <c r="D104" s="124">
        <v>816</v>
      </c>
      <c r="E104" s="124">
        <v>862</v>
      </c>
      <c r="F104" s="125">
        <f t="shared" si="72"/>
        <v>0.13236570166443165</v>
      </c>
      <c r="G104" s="125">
        <f t="shared" si="73"/>
        <v>0.10428115015974442</v>
      </c>
      <c r="H104" s="125">
        <f t="shared" si="74"/>
        <v>0.17642243143675809</v>
      </c>
    </row>
    <row r="105" spans="1:8" ht="38.25" x14ac:dyDescent="0.25">
      <c r="A105" s="257" t="s">
        <v>292</v>
      </c>
      <c r="B105" s="130" t="s">
        <v>111</v>
      </c>
      <c r="C105" s="126">
        <v>1382</v>
      </c>
      <c r="D105" s="126">
        <v>964</v>
      </c>
      <c r="E105" s="126">
        <v>418</v>
      </c>
      <c r="F105" s="127">
        <f t="shared" si="72"/>
        <v>0.10901632878441271</v>
      </c>
      <c r="G105" s="127">
        <f t="shared" si="73"/>
        <v>0.12319488817891373</v>
      </c>
      <c r="H105" s="127">
        <f t="shared" si="74"/>
        <v>8.5550552599263197E-2</v>
      </c>
    </row>
    <row r="106" spans="1:8" ht="25.5" x14ac:dyDescent="0.25">
      <c r="A106" s="258"/>
      <c r="B106" s="129" t="s">
        <v>279</v>
      </c>
      <c r="C106" s="124">
        <v>38</v>
      </c>
      <c r="D106" s="124">
        <v>24</v>
      </c>
      <c r="E106" s="124">
        <v>14</v>
      </c>
      <c r="F106" s="125">
        <f t="shared" si="72"/>
        <v>2.9975546264889171E-3</v>
      </c>
      <c r="G106" s="125">
        <f t="shared" si="73"/>
        <v>3.0670926517571886E-3</v>
      </c>
      <c r="H106" s="125">
        <f t="shared" si="74"/>
        <v>2.8653295128939827E-3</v>
      </c>
    </row>
    <row r="107" spans="1:8" ht="55.5" customHeight="1" x14ac:dyDescent="0.25">
      <c r="A107" s="259"/>
      <c r="B107" s="130" t="s">
        <v>277</v>
      </c>
      <c r="C107" s="126">
        <v>45</v>
      </c>
      <c r="D107" s="126">
        <v>23</v>
      </c>
      <c r="E107" s="126">
        <v>22</v>
      </c>
      <c r="F107" s="128">
        <f t="shared" si="72"/>
        <v>3.5497357418947701E-3</v>
      </c>
      <c r="G107" s="128">
        <f t="shared" si="73"/>
        <v>2.9392971246006388E-3</v>
      </c>
      <c r="H107" s="128">
        <f t="shared" si="74"/>
        <v>4.5026606631191155E-3</v>
      </c>
    </row>
    <row r="109" spans="1:8" x14ac:dyDescent="0.25">
      <c r="A109" s="10" t="s">
        <v>6</v>
      </c>
      <c r="B109" s="47" t="s">
        <v>327</v>
      </c>
    </row>
  </sheetData>
  <sortState ref="A6:J17">
    <sortCondition descending="1" ref="B5"/>
  </sortState>
  <mergeCells count="21">
    <mergeCell ref="B43:D43"/>
    <mergeCell ref="E43:G43"/>
    <mergeCell ref="H43:J43"/>
    <mergeCell ref="B3:D3"/>
    <mergeCell ref="E3:G3"/>
    <mergeCell ref="H3:J3"/>
    <mergeCell ref="B23:D23"/>
    <mergeCell ref="E23:G23"/>
    <mergeCell ref="H23:J23"/>
    <mergeCell ref="C62:E62"/>
    <mergeCell ref="F62:H62"/>
    <mergeCell ref="A64:A67"/>
    <mergeCell ref="A105:A107"/>
    <mergeCell ref="A103:A104"/>
    <mergeCell ref="A101:A102"/>
    <mergeCell ref="A99:A100"/>
    <mergeCell ref="A97:A98"/>
    <mergeCell ref="A93:A96"/>
    <mergeCell ref="A87:A92"/>
    <mergeCell ref="A84:A85"/>
    <mergeCell ref="A68:A82"/>
  </mergeCells>
  <conditionalFormatting sqref="C64:E107">
    <cfRule type="cellIs" dxfId="24" priority="1" operator="equal">
      <formula>LARGE(C$64:C$107,1)</formula>
    </cfRule>
    <cfRule type="cellIs" dxfId="23" priority="2" operator="equal">
      <formula>LARGE(C$64:C$107,2)</formula>
    </cfRule>
    <cfRule type="cellIs" dxfId="22" priority="3" operator="equal">
      <formula>LARGE(C$64:C$107,3)</formula>
    </cfRule>
  </conditionalFormatting>
  <hyperlinks>
    <hyperlink ref="A3" location="'cijfers aantallen'!A63" display="detail oorzaken?" xr:uid="{00000000-0004-0000-0300-000000000000}"/>
  </hyperlinks>
  <pageMargins left="0.70866141732283472" right="0.70866141732283472" top="0.98425196850393704" bottom="0.98425196850393704" header="0.31496062992125984" footer="0.31496062992125984"/>
  <pageSetup orientation="landscape" r:id="rId1"/>
  <headerFooter>
    <oddHeader>&amp;L&amp;G&amp;R&amp;"-,Vet"&amp;K03+000/&amp;"-,Standaard"&amp;K01+000 &amp;"-,Vet"&amp;K03+000cijfers
&amp;A</oddHeader>
    <oddFooter>&amp;L&amp;G&amp;R&amp;"-,Bold"&amp;K03+000www.zorg-en-gezondheid.be</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1"/>
  <sheetViews>
    <sheetView zoomScaleNormal="100" workbookViewId="0">
      <pane xSplit="1" ySplit="2" topLeftCell="B3" activePane="bottomRight" state="frozen"/>
      <selection activeCell="C1" sqref="C1"/>
      <selection pane="topRight" activeCell="C1" sqref="C1"/>
      <selection pane="bottomLeft" activeCell="C1" sqref="C1"/>
      <selection pane="bottomRight"/>
    </sheetView>
  </sheetViews>
  <sheetFormatPr defaultRowHeight="15" x14ac:dyDescent="0.25"/>
  <cols>
    <col min="1" max="1" width="12.28515625" bestFit="1" customWidth="1"/>
    <col min="2" max="2" width="13.85546875" customWidth="1"/>
    <col min="3" max="3" width="9.42578125" customWidth="1"/>
    <col min="4" max="4" width="6.42578125" customWidth="1"/>
    <col min="5" max="5" width="9.28515625" customWidth="1"/>
    <col min="6" max="6" width="6.42578125" customWidth="1"/>
    <col min="7" max="7" width="9.28515625" customWidth="1"/>
    <col min="8" max="8" width="6.42578125" customWidth="1"/>
    <col min="9" max="9" width="9.28515625" customWidth="1"/>
    <col min="10" max="10" width="6.42578125" customWidth="1"/>
    <col min="11" max="11" width="6.5703125" customWidth="1"/>
    <col min="12" max="12" width="12.140625" customWidth="1"/>
    <col min="13" max="13" width="12.85546875" customWidth="1"/>
    <col min="14" max="14" width="9.28515625" customWidth="1"/>
    <col min="15" max="15" width="6.42578125" customWidth="1"/>
    <col min="16" max="16" width="9.28515625" customWidth="1"/>
    <col min="17" max="17" width="6.42578125" customWidth="1"/>
    <col min="18" max="18" width="9.28515625" customWidth="1"/>
    <col min="19" max="19" width="6.42578125" customWidth="1"/>
    <col min="20" max="20" width="9.28515625" customWidth="1"/>
    <col min="21" max="21" width="6.42578125" customWidth="1"/>
  </cols>
  <sheetData>
    <row r="1" spans="1:21" ht="52.5" customHeight="1" x14ac:dyDescent="0.25">
      <c r="A1" s="14" t="s">
        <v>120</v>
      </c>
      <c r="B1" s="274" t="s">
        <v>266</v>
      </c>
      <c r="C1" s="274"/>
      <c r="D1" s="274"/>
      <c r="E1" s="274"/>
      <c r="F1" s="274"/>
      <c r="G1" s="274"/>
      <c r="H1" s="274"/>
      <c r="I1" s="274"/>
      <c r="J1" s="274"/>
      <c r="L1" s="14" t="s">
        <v>120</v>
      </c>
      <c r="M1" s="274" t="s">
        <v>266</v>
      </c>
      <c r="N1" s="274"/>
      <c r="O1" s="274"/>
      <c r="P1" s="274"/>
      <c r="Q1" s="274"/>
      <c r="R1" s="274"/>
      <c r="S1" s="274"/>
      <c r="T1" s="274"/>
      <c r="U1" s="274"/>
    </row>
    <row r="2" spans="1:21" ht="21" x14ac:dyDescent="0.25">
      <c r="A2" s="9"/>
      <c r="B2" s="16" t="s">
        <v>331</v>
      </c>
      <c r="E2" s="15"/>
      <c r="L2" s="9"/>
      <c r="M2" s="16" t="s">
        <v>332</v>
      </c>
      <c r="O2" s="15"/>
    </row>
    <row r="3" spans="1:21" ht="15.75" thickBot="1" x14ac:dyDescent="0.3">
      <c r="A3" s="268" t="s">
        <v>267</v>
      </c>
      <c r="B3" s="158" t="s">
        <v>245</v>
      </c>
      <c r="C3" s="264" t="s">
        <v>268</v>
      </c>
      <c r="D3" s="264"/>
      <c r="E3" s="265" t="s">
        <v>269</v>
      </c>
      <c r="F3" s="265"/>
      <c r="G3" s="263" t="s">
        <v>200</v>
      </c>
      <c r="H3" s="263"/>
      <c r="I3" s="267" t="s">
        <v>201</v>
      </c>
      <c r="J3" s="267"/>
      <c r="L3" s="269" t="s">
        <v>267</v>
      </c>
      <c r="M3" s="158" t="s">
        <v>245</v>
      </c>
      <c r="N3" s="264" t="s">
        <v>268</v>
      </c>
      <c r="O3" s="264"/>
      <c r="P3" s="265" t="s">
        <v>269</v>
      </c>
      <c r="Q3" s="265"/>
      <c r="R3" s="263" t="s">
        <v>200</v>
      </c>
      <c r="S3" s="263"/>
      <c r="T3" s="267" t="s">
        <v>201</v>
      </c>
      <c r="U3" s="267"/>
    </row>
    <row r="4" spans="1:21" ht="15.75" thickBot="1" x14ac:dyDescent="0.3">
      <c r="A4" s="268"/>
      <c r="B4" s="167" t="s">
        <v>207</v>
      </c>
      <c r="C4" s="168" t="s">
        <v>207</v>
      </c>
      <c r="D4" s="168" t="s">
        <v>242</v>
      </c>
      <c r="E4" s="169" t="s">
        <v>207</v>
      </c>
      <c r="F4" s="169" t="s">
        <v>242</v>
      </c>
      <c r="G4" s="170" t="s">
        <v>207</v>
      </c>
      <c r="H4" s="170" t="s">
        <v>242</v>
      </c>
      <c r="I4" s="171" t="s">
        <v>207</v>
      </c>
      <c r="J4" s="171" t="s">
        <v>242</v>
      </c>
      <c r="L4" s="269"/>
      <c r="M4" s="167" t="s">
        <v>207</v>
      </c>
      <c r="N4" s="168" t="s">
        <v>207</v>
      </c>
      <c r="O4" s="168" t="s">
        <v>242</v>
      </c>
      <c r="P4" s="169" t="s">
        <v>207</v>
      </c>
      <c r="Q4" s="169" t="s">
        <v>242</v>
      </c>
      <c r="R4" s="170" t="s">
        <v>207</v>
      </c>
      <c r="S4" s="170" t="s">
        <v>242</v>
      </c>
      <c r="T4" s="171" t="s">
        <v>207</v>
      </c>
      <c r="U4" s="171" t="s">
        <v>242</v>
      </c>
    </row>
    <row r="5" spans="1:21" x14ac:dyDescent="0.25">
      <c r="A5" s="158">
        <v>2011</v>
      </c>
      <c r="B5" s="160">
        <f>C5+E5</f>
        <v>57669</v>
      </c>
      <c r="C5" s="161">
        <f t="shared" ref="C5:C9" si="0">C13+C21</f>
        <v>44459</v>
      </c>
      <c r="D5" s="159">
        <f>C5/$B5</f>
        <v>0.77093412405278394</v>
      </c>
      <c r="E5" s="163">
        <f t="shared" ref="E5:E10" si="1">E13+E21</f>
        <v>13210</v>
      </c>
      <c r="F5" s="155">
        <f>E5/$B5</f>
        <v>0.229065875947216</v>
      </c>
      <c r="G5" s="164">
        <f t="shared" ref="G5:G10" si="2">G13+G21</f>
        <v>11125</v>
      </c>
      <c r="H5" s="156">
        <f>G5/$B5</f>
        <v>0.19291126948620577</v>
      </c>
      <c r="I5" s="165">
        <f t="shared" ref="I5:I10" si="3">I13+I21</f>
        <v>5242</v>
      </c>
      <c r="J5" s="157">
        <f>I5/$B5</f>
        <v>9.0898056148017131E-2</v>
      </c>
      <c r="L5" s="158">
        <v>2011</v>
      </c>
      <c r="M5" s="160">
        <f>N5+P5</f>
        <v>18243</v>
      </c>
      <c r="N5" s="161">
        <f t="shared" ref="N5:N10" si="4">N13+N21</f>
        <v>6279</v>
      </c>
      <c r="O5" s="159">
        <f>N5/$M5</f>
        <v>0.3441868113797073</v>
      </c>
      <c r="P5" s="163">
        <f t="shared" ref="P5:P10" si="5">P13+P21</f>
        <v>11964</v>
      </c>
      <c r="Q5" s="155">
        <f t="shared" ref="Q5:Q10" si="6">P5/$M5</f>
        <v>0.6558131886202927</v>
      </c>
      <c r="R5" s="164">
        <f t="shared" ref="R5:R10" si="7">R13+R21</f>
        <v>9879</v>
      </c>
      <c r="S5" s="156">
        <f t="shared" ref="S5:S10" si="8">R5/$M5</f>
        <v>0.5415227758592337</v>
      </c>
      <c r="T5" s="165">
        <f t="shared" ref="T5:T10" si="9">T13+T21</f>
        <v>5179</v>
      </c>
      <c r="U5" s="157">
        <f t="shared" ref="U5:U10" si="10">T5/$M5</f>
        <v>0.28388971112207423</v>
      </c>
    </row>
    <row r="6" spans="1:21" x14ac:dyDescent="0.25">
      <c r="A6" s="158">
        <v>2012</v>
      </c>
      <c r="B6" s="160">
        <f t="shared" ref="B6:B10" si="11">C6+E6</f>
        <v>60382</v>
      </c>
      <c r="C6" s="162">
        <f t="shared" si="0"/>
        <v>47169</v>
      </c>
      <c r="D6" s="159">
        <f t="shared" ref="D6:F10" si="12">C6/$B6</f>
        <v>0.78117650955582785</v>
      </c>
      <c r="E6" s="163">
        <f t="shared" si="1"/>
        <v>13213</v>
      </c>
      <c r="F6" s="155">
        <f t="shared" si="12"/>
        <v>0.2188234904441721</v>
      </c>
      <c r="G6" s="164">
        <f t="shared" si="2"/>
        <v>11075</v>
      </c>
      <c r="H6" s="156">
        <f t="shared" ref="H6" si="13">G6/$B6</f>
        <v>0.18341558742671657</v>
      </c>
      <c r="I6" s="165">
        <f t="shared" si="3"/>
        <v>5131</v>
      </c>
      <c r="J6" s="157">
        <f t="shared" ref="J6" si="14">I6/$B6</f>
        <v>8.497565499652214E-2</v>
      </c>
      <c r="L6" s="158">
        <v>2012</v>
      </c>
      <c r="M6" s="160">
        <f t="shared" ref="M6:M10" si="15">N6+P6</f>
        <v>18332</v>
      </c>
      <c r="N6" s="162">
        <f t="shared" si="4"/>
        <v>6524</v>
      </c>
      <c r="O6" s="159">
        <f t="shared" ref="O6:O10" si="16">N6/$M6</f>
        <v>0.35588042766746675</v>
      </c>
      <c r="P6" s="163">
        <f t="shared" si="5"/>
        <v>11808</v>
      </c>
      <c r="Q6" s="155">
        <f t="shared" si="6"/>
        <v>0.64411957233253325</v>
      </c>
      <c r="R6" s="164">
        <f t="shared" si="7"/>
        <v>9670</v>
      </c>
      <c r="S6" s="156">
        <f t="shared" si="8"/>
        <v>0.52749290857516906</v>
      </c>
      <c r="T6" s="165">
        <f t="shared" si="9"/>
        <v>5075</v>
      </c>
      <c r="U6" s="157">
        <f t="shared" si="10"/>
        <v>0.27683831551385557</v>
      </c>
    </row>
    <row r="7" spans="1:21" x14ac:dyDescent="0.25">
      <c r="A7" s="158">
        <v>2013</v>
      </c>
      <c r="B7" s="160">
        <f t="shared" si="11"/>
        <v>61063</v>
      </c>
      <c r="C7" s="162">
        <f t="shared" si="0"/>
        <v>47803</v>
      </c>
      <c r="D7" s="159">
        <f t="shared" si="12"/>
        <v>0.7828472233594812</v>
      </c>
      <c r="E7" s="163">
        <f t="shared" si="1"/>
        <v>13260</v>
      </c>
      <c r="F7" s="155">
        <f t="shared" si="12"/>
        <v>0.2171527766405188</v>
      </c>
      <c r="G7" s="164">
        <f t="shared" si="2"/>
        <v>11136</v>
      </c>
      <c r="H7" s="156">
        <f t="shared" ref="H7" si="17">G7/$B7</f>
        <v>0.1823690287080556</v>
      </c>
      <c r="I7" s="165">
        <f t="shared" si="3"/>
        <v>5187</v>
      </c>
      <c r="J7" s="157">
        <f t="shared" ref="J7" si="18">I7/$B7</f>
        <v>8.4945056744673536E-2</v>
      </c>
      <c r="L7" s="158">
        <v>2013</v>
      </c>
      <c r="M7" s="160">
        <f t="shared" si="15"/>
        <v>18321</v>
      </c>
      <c r="N7" s="162">
        <f t="shared" si="4"/>
        <v>6498</v>
      </c>
      <c r="O7" s="159">
        <f t="shared" si="16"/>
        <v>0.3546749631570329</v>
      </c>
      <c r="P7" s="163">
        <f t="shared" si="5"/>
        <v>11823</v>
      </c>
      <c r="Q7" s="155">
        <f t="shared" si="6"/>
        <v>0.64532503684296705</v>
      </c>
      <c r="R7" s="164">
        <f t="shared" si="7"/>
        <v>9699</v>
      </c>
      <c r="S7" s="156">
        <f t="shared" si="8"/>
        <v>0.52939250040936625</v>
      </c>
      <c r="T7" s="165">
        <f t="shared" si="9"/>
        <v>5091</v>
      </c>
      <c r="U7" s="157">
        <f t="shared" si="10"/>
        <v>0.27787784509579172</v>
      </c>
    </row>
    <row r="8" spans="1:21" x14ac:dyDescent="0.25">
      <c r="A8" s="158">
        <v>2014</v>
      </c>
      <c r="B8" s="160">
        <f t="shared" si="11"/>
        <v>58301</v>
      </c>
      <c r="C8" s="162">
        <f t="shared" si="0"/>
        <v>45734</v>
      </c>
      <c r="D8" s="159">
        <f t="shared" si="12"/>
        <v>0.78444623591362073</v>
      </c>
      <c r="E8" s="163">
        <f t="shared" si="1"/>
        <v>12567</v>
      </c>
      <c r="F8" s="155">
        <f t="shared" si="12"/>
        <v>0.2155537640863793</v>
      </c>
      <c r="G8" s="164">
        <f t="shared" si="2"/>
        <v>10685</v>
      </c>
      <c r="H8" s="156">
        <f t="shared" ref="H8:H9" si="19">G8/$B8</f>
        <v>0.18327301418500541</v>
      </c>
      <c r="I8" s="165">
        <f t="shared" si="3"/>
        <v>4692</v>
      </c>
      <c r="J8" s="157">
        <f t="shared" ref="J8:J9" si="20">I8/$B8</f>
        <v>8.0478894015540037E-2</v>
      </c>
      <c r="L8" s="158">
        <v>2014</v>
      </c>
      <c r="M8" s="160">
        <f t="shared" si="15"/>
        <v>17389</v>
      </c>
      <c r="N8" s="162">
        <f t="shared" si="4"/>
        <v>6169</v>
      </c>
      <c r="O8" s="159">
        <f t="shared" si="16"/>
        <v>0.35476450629708434</v>
      </c>
      <c r="P8" s="163">
        <f t="shared" si="5"/>
        <v>11220</v>
      </c>
      <c r="Q8" s="155">
        <f t="shared" si="6"/>
        <v>0.64523549370291566</v>
      </c>
      <c r="R8" s="164">
        <f t="shared" si="7"/>
        <v>9338</v>
      </c>
      <c r="S8" s="156">
        <f t="shared" si="8"/>
        <v>0.53700615331531432</v>
      </c>
      <c r="T8" s="165">
        <f t="shared" si="9"/>
        <v>4628</v>
      </c>
      <c r="U8" s="157">
        <f t="shared" si="10"/>
        <v>0.26614526424751278</v>
      </c>
    </row>
    <row r="9" spans="1:21" s="177" customFormat="1" x14ac:dyDescent="0.25">
      <c r="A9" s="158">
        <v>2015</v>
      </c>
      <c r="B9" s="160">
        <f t="shared" ref="B9" si="21">C9+E9</f>
        <v>61688</v>
      </c>
      <c r="C9" s="162">
        <f t="shared" si="0"/>
        <v>48926</v>
      </c>
      <c r="D9" s="159">
        <f t="shared" ref="D9" si="22">C9/$B9</f>
        <v>0.79312021787057452</v>
      </c>
      <c r="E9" s="163">
        <f t="shared" si="1"/>
        <v>12762</v>
      </c>
      <c r="F9" s="155">
        <f t="shared" ref="F9" si="23">E9/$B9</f>
        <v>0.20687978212942548</v>
      </c>
      <c r="G9" s="164">
        <f t="shared" si="2"/>
        <v>11156</v>
      </c>
      <c r="H9" s="156">
        <f t="shared" si="19"/>
        <v>0.18084554532486058</v>
      </c>
      <c r="I9" s="165">
        <f t="shared" si="3"/>
        <v>4713</v>
      </c>
      <c r="J9" s="157">
        <f t="shared" si="20"/>
        <v>7.6400596550382574E-2</v>
      </c>
      <c r="L9" s="158">
        <v>2015</v>
      </c>
      <c r="M9" s="160">
        <f t="shared" ref="M9" si="24">N9+P9</f>
        <v>17632</v>
      </c>
      <c r="N9" s="162">
        <f t="shared" si="4"/>
        <v>6361</v>
      </c>
      <c r="O9" s="159">
        <f t="shared" ref="O9" si="25">N9/$M9</f>
        <v>0.36076451905626133</v>
      </c>
      <c r="P9" s="163">
        <f t="shared" si="5"/>
        <v>11271</v>
      </c>
      <c r="Q9" s="155">
        <f t="shared" ref="Q9" si="26">P9/$M9</f>
        <v>0.63923548094373861</v>
      </c>
      <c r="R9" s="164">
        <f t="shared" si="7"/>
        <v>9666</v>
      </c>
      <c r="S9" s="156">
        <f t="shared" ref="S9" si="27">R9/$M9</f>
        <v>0.54820780399274049</v>
      </c>
      <c r="T9" s="165">
        <f t="shared" si="9"/>
        <v>4633</v>
      </c>
      <c r="U9" s="157">
        <f t="shared" ref="U9" si="28">T9/$M9</f>
        <v>0.26276088929219599</v>
      </c>
    </row>
    <row r="10" spans="1:21" x14ac:dyDescent="0.25">
      <c r="A10" s="158">
        <v>2016</v>
      </c>
      <c r="B10" s="160">
        <f t="shared" si="11"/>
        <v>60356</v>
      </c>
      <c r="C10" s="162">
        <f>C18+C26</f>
        <v>47679</v>
      </c>
      <c r="D10" s="159">
        <f t="shared" si="12"/>
        <v>0.78996288687123073</v>
      </c>
      <c r="E10" s="163">
        <f t="shared" si="1"/>
        <v>12677</v>
      </c>
      <c r="F10" s="155">
        <f t="shared" si="12"/>
        <v>0.2100371131287693</v>
      </c>
      <c r="G10" s="164">
        <f t="shared" si="2"/>
        <v>11028</v>
      </c>
      <c r="H10" s="156">
        <f t="shared" ref="H10" si="29">G10/$B10</f>
        <v>0.18271588574458214</v>
      </c>
      <c r="I10" s="165">
        <f t="shared" si="3"/>
        <v>4563</v>
      </c>
      <c r="J10" s="157">
        <f t="shared" ref="J10" si="30">I10/$B10</f>
        <v>7.5601431506395381E-2</v>
      </c>
      <c r="L10" s="158">
        <v>2016</v>
      </c>
      <c r="M10" s="160">
        <f t="shared" si="15"/>
        <v>17497</v>
      </c>
      <c r="N10" s="162">
        <f t="shared" si="4"/>
        <v>6313</v>
      </c>
      <c r="O10" s="159">
        <f t="shared" si="16"/>
        <v>0.36080470937875064</v>
      </c>
      <c r="P10" s="163">
        <f t="shared" si="5"/>
        <v>11184</v>
      </c>
      <c r="Q10" s="155">
        <f t="shared" si="6"/>
        <v>0.63919529062124936</v>
      </c>
      <c r="R10" s="164">
        <f t="shared" si="7"/>
        <v>9535</v>
      </c>
      <c r="S10" s="156">
        <f t="shared" si="8"/>
        <v>0.54495056295364919</v>
      </c>
      <c r="T10" s="165">
        <f t="shared" si="9"/>
        <v>4531</v>
      </c>
      <c r="U10" s="157">
        <f t="shared" si="10"/>
        <v>0.25895867863062239</v>
      </c>
    </row>
    <row r="11" spans="1:21" ht="15.75" thickBot="1" x14ac:dyDescent="0.3">
      <c r="A11" s="269" t="s">
        <v>270</v>
      </c>
      <c r="B11" s="158" t="s">
        <v>245</v>
      </c>
      <c r="C11" s="264" t="s">
        <v>268</v>
      </c>
      <c r="D11" s="264"/>
      <c r="E11" s="271" t="s">
        <v>269</v>
      </c>
      <c r="F11" s="271"/>
      <c r="G11" s="270" t="s">
        <v>200</v>
      </c>
      <c r="H11" s="270"/>
      <c r="I11" s="275" t="s">
        <v>201</v>
      </c>
      <c r="J11" s="275"/>
      <c r="L11" s="269" t="s">
        <v>270</v>
      </c>
      <c r="M11" s="158" t="s">
        <v>245</v>
      </c>
      <c r="N11" s="264" t="s">
        <v>268</v>
      </c>
      <c r="O11" s="264"/>
      <c r="P11" s="265" t="s">
        <v>269</v>
      </c>
      <c r="Q11" s="265"/>
      <c r="R11" s="263" t="s">
        <v>200</v>
      </c>
      <c r="S11" s="263"/>
      <c r="T11" s="267" t="s">
        <v>201</v>
      </c>
      <c r="U11" s="267"/>
    </row>
    <row r="12" spans="1:21" ht="15.75" thickBot="1" x14ac:dyDescent="0.3">
      <c r="A12" s="269"/>
      <c r="B12" s="167" t="s">
        <v>207</v>
      </c>
      <c r="C12" s="168" t="s">
        <v>207</v>
      </c>
      <c r="D12" s="168" t="s">
        <v>242</v>
      </c>
      <c r="E12" s="169" t="s">
        <v>207</v>
      </c>
      <c r="F12" s="169" t="s">
        <v>242</v>
      </c>
      <c r="G12" s="170" t="s">
        <v>83</v>
      </c>
      <c r="H12" s="170" t="s">
        <v>242</v>
      </c>
      <c r="I12" s="171" t="s">
        <v>207</v>
      </c>
      <c r="J12" s="171" t="s">
        <v>242</v>
      </c>
      <c r="L12" s="269"/>
      <c r="M12" s="167" t="s">
        <v>207</v>
      </c>
      <c r="N12" s="168" t="s">
        <v>207</v>
      </c>
      <c r="O12" s="168" t="s">
        <v>242</v>
      </c>
      <c r="P12" s="169" t="s">
        <v>207</v>
      </c>
      <c r="Q12" s="169" t="s">
        <v>242</v>
      </c>
      <c r="R12" s="170" t="s">
        <v>207</v>
      </c>
      <c r="S12" s="170" t="s">
        <v>242</v>
      </c>
      <c r="T12" s="171" t="s">
        <v>207</v>
      </c>
      <c r="U12" s="171" t="s">
        <v>242</v>
      </c>
    </row>
    <row r="13" spans="1:21" x14ac:dyDescent="0.25">
      <c r="A13" s="158">
        <v>2011</v>
      </c>
      <c r="B13" s="160">
        <f>C13+E13</f>
        <v>29079</v>
      </c>
      <c r="C13" s="161">
        <v>20864</v>
      </c>
      <c r="D13" s="159">
        <f t="shared" ref="D13:D17" si="31">C13/$B13</f>
        <v>0.71749372399325972</v>
      </c>
      <c r="E13" s="163">
        <v>8215</v>
      </c>
      <c r="F13" s="155">
        <f t="shared" ref="F13:F17" si="32">E13/$B13</f>
        <v>0.28250627600674028</v>
      </c>
      <c r="G13" s="164">
        <v>6952</v>
      </c>
      <c r="H13" s="156">
        <f t="shared" ref="H13:H17" si="33">G13/$B13</f>
        <v>0.23907287045634307</v>
      </c>
      <c r="I13" s="165">
        <v>2847</v>
      </c>
      <c r="J13" s="157">
        <f>I13/$B13</f>
        <v>9.7905705148044975E-2</v>
      </c>
      <c r="L13" s="158">
        <v>2011</v>
      </c>
      <c r="M13" s="160">
        <f t="shared" ref="M13:M17" si="34">N13+P13</f>
        <v>11462</v>
      </c>
      <c r="N13" s="161">
        <v>3801</v>
      </c>
      <c r="O13" s="159">
        <f t="shared" ref="O13:O17" si="35">N13/$M13</f>
        <v>0.3316175187576339</v>
      </c>
      <c r="P13" s="163">
        <v>7661</v>
      </c>
      <c r="Q13" s="155">
        <f t="shared" ref="Q13:Q17" si="36">P13/$M13</f>
        <v>0.6683824812423661</v>
      </c>
      <c r="R13" s="164">
        <v>6398</v>
      </c>
      <c r="S13" s="156">
        <f t="shared" ref="S13:S17" si="37">R13/$M13</f>
        <v>0.55819228755889028</v>
      </c>
      <c r="T13" s="165">
        <v>2816</v>
      </c>
      <c r="U13" s="157">
        <f t="shared" ref="U13:U18" si="38">T13/$M13</f>
        <v>0.2456813819577735</v>
      </c>
    </row>
    <row r="14" spans="1:21" x14ac:dyDescent="0.25">
      <c r="A14" s="158">
        <v>2012</v>
      </c>
      <c r="B14" s="160">
        <f t="shared" ref="B14:B18" si="39">C14+E14</f>
        <v>30274</v>
      </c>
      <c r="C14" s="162">
        <v>22078</v>
      </c>
      <c r="D14" s="159">
        <f t="shared" si="31"/>
        <v>0.7292726431921781</v>
      </c>
      <c r="E14" s="163">
        <v>8196</v>
      </c>
      <c r="F14" s="155">
        <f t="shared" si="32"/>
        <v>0.2707273568078219</v>
      </c>
      <c r="G14" s="164">
        <v>6947</v>
      </c>
      <c r="H14" s="156">
        <f t="shared" si="33"/>
        <v>0.22947083305806962</v>
      </c>
      <c r="I14" s="165">
        <v>2767</v>
      </c>
      <c r="J14" s="157">
        <f t="shared" ref="J14" si="40">I14/$B14</f>
        <v>9.1398559820307854E-2</v>
      </c>
      <c r="L14" s="158">
        <v>2012</v>
      </c>
      <c r="M14" s="160">
        <f t="shared" si="34"/>
        <v>11508</v>
      </c>
      <c r="N14" s="162">
        <v>3987</v>
      </c>
      <c r="O14" s="159">
        <f t="shared" si="35"/>
        <v>0.34645464025026068</v>
      </c>
      <c r="P14" s="163">
        <v>7521</v>
      </c>
      <c r="Q14" s="155">
        <f t="shared" si="36"/>
        <v>0.65354535974973926</v>
      </c>
      <c r="R14" s="164">
        <v>6272</v>
      </c>
      <c r="S14" s="156">
        <f t="shared" si="37"/>
        <v>0.54501216545012166</v>
      </c>
      <c r="T14" s="165">
        <v>2748</v>
      </c>
      <c r="U14" s="157">
        <f t="shared" si="38"/>
        <v>0.23879040667361837</v>
      </c>
    </row>
    <row r="15" spans="1:21" x14ac:dyDescent="0.25">
      <c r="A15" s="158">
        <v>2013</v>
      </c>
      <c r="B15" s="160">
        <f t="shared" si="39"/>
        <v>30735</v>
      </c>
      <c r="C15" s="162">
        <v>22507</v>
      </c>
      <c r="D15" s="159">
        <f t="shared" si="31"/>
        <v>0.73229217504473731</v>
      </c>
      <c r="E15" s="163">
        <v>8228</v>
      </c>
      <c r="F15" s="155">
        <f t="shared" si="32"/>
        <v>0.26770782495526274</v>
      </c>
      <c r="G15" s="164">
        <v>6944</v>
      </c>
      <c r="H15" s="156">
        <f t="shared" si="33"/>
        <v>0.2259313486253457</v>
      </c>
      <c r="I15" s="165">
        <v>2820</v>
      </c>
      <c r="J15" s="157">
        <f t="shared" ref="J15" si="41">I15/$B15</f>
        <v>9.1752074182528065E-2</v>
      </c>
      <c r="L15" s="158">
        <v>2013</v>
      </c>
      <c r="M15" s="160">
        <f t="shared" si="34"/>
        <v>11431</v>
      </c>
      <c r="N15" s="162">
        <v>3887</v>
      </c>
      <c r="O15" s="159">
        <f t="shared" si="35"/>
        <v>0.34004024144869216</v>
      </c>
      <c r="P15" s="163">
        <v>7544</v>
      </c>
      <c r="Q15" s="155">
        <f t="shared" si="36"/>
        <v>0.65995975855130784</v>
      </c>
      <c r="R15" s="164">
        <v>6260</v>
      </c>
      <c r="S15" s="156">
        <f t="shared" si="37"/>
        <v>0.54763362785408098</v>
      </c>
      <c r="T15" s="165">
        <v>2783</v>
      </c>
      <c r="U15" s="157">
        <f t="shared" si="38"/>
        <v>0.24346076458752516</v>
      </c>
    </row>
    <row r="16" spans="1:21" x14ac:dyDescent="0.25">
      <c r="A16" s="158">
        <v>2014</v>
      </c>
      <c r="B16" s="160">
        <f t="shared" si="39"/>
        <v>29192</v>
      </c>
      <c r="C16" s="162">
        <v>21365</v>
      </c>
      <c r="D16" s="159">
        <f t="shared" si="31"/>
        <v>0.73187859687585644</v>
      </c>
      <c r="E16" s="163">
        <v>7827</v>
      </c>
      <c r="F16" s="155">
        <f t="shared" si="32"/>
        <v>0.26812140312414362</v>
      </c>
      <c r="G16" s="164">
        <v>6670</v>
      </c>
      <c r="H16" s="156">
        <f t="shared" si="33"/>
        <v>0.2284872567826802</v>
      </c>
      <c r="I16" s="165">
        <v>2561</v>
      </c>
      <c r="J16" s="157">
        <f t="shared" ref="J16:J17" si="42">I16/$B16</f>
        <v>8.7729514935598787E-2</v>
      </c>
      <c r="L16" s="158">
        <v>2014</v>
      </c>
      <c r="M16" s="160">
        <f t="shared" si="34"/>
        <v>10935</v>
      </c>
      <c r="N16" s="162">
        <v>3727</v>
      </c>
      <c r="O16" s="159">
        <f t="shared" si="35"/>
        <v>0.34083219021490624</v>
      </c>
      <c r="P16" s="163">
        <v>7208</v>
      </c>
      <c r="Q16" s="155">
        <f t="shared" si="36"/>
        <v>0.65916780978509371</v>
      </c>
      <c r="R16" s="164">
        <v>6051</v>
      </c>
      <c r="S16" s="156">
        <f t="shared" si="37"/>
        <v>0.553360768175583</v>
      </c>
      <c r="T16" s="165">
        <v>2532</v>
      </c>
      <c r="U16" s="157">
        <f t="shared" si="38"/>
        <v>0.23155006858710561</v>
      </c>
    </row>
    <row r="17" spans="1:21" s="177" customFormat="1" x14ac:dyDescent="0.25">
      <c r="A17" s="158">
        <v>2015</v>
      </c>
      <c r="B17" s="160">
        <f t="shared" ref="B17" si="43">C17+E17</f>
        <v>30395</v>
      </c>
      <c r="C17" s="162">
        <v>22519</v>
      </c>
      <c r="D17" s="159">
        <f t="shared" si="31"/>
        <v>0.74087843395295283</v>
      </c>
      <c r="E17" s="163">
        <v>7876</v>
      </c>
      <c r="F17" s="155">
        <f t="shared" si="32"/>
        <v>0.25912156604704722</v>
      </c>
      <c r="G17" s="164">
        <v>6931</v>
      </c>
      <c r="H17" s="156">
        <f t="shared" si="33"/>
        <v>0.22803092613916762</v>
      </c>
      <c r="I17" s="165">
        <v>2597</v>
      </c>
      <c r="J17" s="157">
        <f t="shared" si="42"/>
        <v>8.5441684487580188E-2</v>
      </c>
      <c r="L17" s="158">
        <v>2015</v>
      </c>
      <c r="M17" s="160">
        <f t="shared" si="34"/>
        <v>11061</v>
      </c>
      <c r="N17" s="162">
        <v>3835</v>
      </c>
      <c r="O17" s="159">
        <f t="shared" si="35"/>
        <v>0.34671367869089592</v>
      </c>
      <c r="P17" s="163">
        <v>7226</v>
      </c>
      <c r="Q17" s="155">
        <f t="shared" si="36"/>
        <v>0.65328632130910402</v>
      </c>
      <c r="R17" s="164">
        <v>6282</v>
      </c>
      <c r="S17" s="156">
        <f t="shared" si="37"/>
        <v>0.56794141578519119</v>
      </c>
      <c r="T17" s="165">
        <v>2570</v>
      </c>
      <c r="U17" s="157">
        <f t="shared" ref="U17" si="44">T17/$M17</f>
        <v>0.23234788897929662</v>
      </c>
    </row>
    <row r="18" spans="1:21" x14ac:dyDescent="0.25">
      <c r="A18" s="158">
        <v>2016</v>
      </c>
      <c r="B18" s="160">
        <f t="shared" si="39"/>
        <v>30092</v>
      </c>
      <c r="C18" s="162">
        <v>22267</v>
      </c>
      <c r="D18" s="159">
        <f t="shared" ref="D18" si="45">C18/$B18</f>
        <v>0.73996411006247509</v>
      </c>
      <c r="E18" s="163">
        <v>7825</v>
      </c>
      <c r="F18" s="155">
        <f t="shared" ref="F18" si="46">E18/$B18</f>
        <v>0.26003588993752491</v>
      </c>
      <c r="G18" s="164">
        <v>6811</v>
      </c>
      <c r="H18" s="156">
        <f t="shared" ref="H18" si="47">G18/$B18</f>
        <v>0.22633922637245779</v>
      </c>
      <c r="I18" s="165">
        <v>2536</v>
      </c>
      <c r="J18" s="157">
        <f t="shared" ref="J18" si="48">I18/$B18</f>
        <v>8.4274890336302005E-2</v>
      </c>
      <c r="L18" s="158">
        <v>2016</v>
      </c>
      <c r="M18" s="160">
        <f t="shared" ref="M18" si="49">N18+P18</f>
        <v>10961</v>
      </c>
      <c r="N18" s="162">
        <v>3810</v>
      </c>
      <c r="O18" s="159">
        <f t="shared" ref="O18" si="50">N18/$M18</f>
        <v>0.34759602226074265</v>
      </c>
      <c r="P18" s="163">
        <v>7151</v>
      </c>
      <c r="Q18" s="155">
        <f t="shared" ref="Q18" si="51">P18/$M18</f>
        <v>0.6524039777392574</v>
      </c>
      <c r="R18" s="164">
        <v>6137</v>
      </c>
      <c r="S18" s="156">
        <f t="shared" ref="S18" si="52">R18/$M18</f>
        <v>0.55989417023994159</v>
      </c>
      <c r="T18" s="165">
        <v>2520</v>
      </c>
      <c r="U18" s="157">
        <f t="shared" si="38"/>
        <v>0.2299060304716723</v>
      </c>
    </row>
    <row r="19" spans="1:21" ht="15.75" customHeight="1" thickBot="1" x14ac:dyDescent="0.3">
      <c r="A19" s="269" t="s">
        <v>271</v>
      </c>
      <c r="B19" s="158" t="s">
        <v>245</v>
      </c>
      <c r="C19" s="264" t="s">
        <v>268</v>
      </c>
      <c r="D19" s="264"/>
      <c r="E19" s="271" t="s">
        <v>269</v>
      </c>
      <c r="F19" s="271"/>
      <c r="G19" s="270" t="s">
        <v>200</v>
      </c>
      <c r="H19" s="270"/>
      <c r="I19" s="275" t="s">
        <v>201</v>
      </c>
      <c r="J19" s="275"/>
      <c r="L19" s="269" t="s">
        <v>271</v>
      </c>
      <c r="M19" s="158" t="s">
        <v>245</v>
      </c>
      <c r="N19" s="264" t="s">
        <v>268</v>
      </c>
      <c r="O19" s="264"/>
      <c r="P19" s="265" t="s">
        <v>269</v>
      </c>
      <c r="Q19" s="265"/>
      <c r="R19" s="263" t="s">
        <v>200</v>
      </c>
      <c r="S19" s="263"/>
      <c r="T19" s="267" t="s">
        <v>201</v>
      </c>
      <c r="U19" s="267"/>
    </row>
    <row r="20" spans="1:21" ht="15.75" thickBot="1" x14ac:dyDescent="0.3">
      <c r="A20" s="269"/>
      <c r="B20" s="167" t="s">
        <v>207</v>
      </c>
      <c r="C20" s="168" t="s">
        <v>207</v>
      </c>
      <c r="D20" s="168" t="s">
        <v>242</v>
      </c>
      <c r="E20" s="169" t="s">
        <v>207</v>
      </c>
      <c r="F20" s="169" t="s">
        <v>242</v>
      </c>
      <c r="G20" s="170" t="s">
        <v>83</v>
      </c>
      <c r="H20" s="170" t="s">
        <v>242</v>
      </c>
      <c r="I20" s="171" t="s">
        <v>207</v>
      </c>
      <c r="J20" s="171" t="s">
        <v>242</v>
      </c>
      <c r="L20" s="269"/>
      <c r="M20" s="167" t="s">
        <v>207</v>
      </c>
      <c r="N20" s="168" t="s">
        <v>207</v>
      </c>
      <c r="O20" s="168" t="s">
        <v>242</v>
      </c>
      <c r="P20" s="169" t="s">
        <v>207</v>
      </c>
      <c r="Q20" s="169" t="s">
        <v>242</v>
      </c>
      <c r="R20" s="170" t="s">
        <v>207</v>
      </c>
      <c r="S20" s="170" t="s">
        <v>242</v>
      </c>
      <c r="T20" s="171" t="s">
        <v>207</v>
      </c>
      <c r="U20" s="171" t="s">
        <v>242</v>
      </c>
    </row>
    <row r="21" spans="1:21" x14ac:dyDescent="0.25">
      <c r="A21" s="158">
        <v>2011</v>
      </c>
      <c r="B21" s="160">
        <f>C21+E21</f>
        <v>28590</v>
      </c>
      <c r="C21" s="161">
        <v>23595</v>
      </c>
      <c r="D21" s="159">
        <f t="shared" ref="D21:D25" si="53">C21/$B21</f>
        <v>0.82528856243441762</v>
      </c>
      <c r="E21" s="163">
        <v>4995</v>
      </c>
      <c r="F21" s="155">
        <f t="shared" ref="F21:F25" si="54">E21/$B21</f>
        <v>0.17471143756558238</v>
      </c>
      <c r="G21" s="164">
        <v>4173</v>
      </c>
      <c r="H21" s="156">
        <f t="shared" ref="H21:H25" si="55">G21/$B21</f>
        <v>0.14596012591815319</v>
      </c>
      <c r="I21" s="165">
        <v>2395</v>
      </c>
      <c r="J21" s="157">
        <f>I21/$B21</f>
        <v>8.377054914305701E-2</v>
      </c>
      <c r="L21" s="158">
        <v>2011</v>
      </c>
      <c r="M21" s="160">
        <f t="shared" ref="M21:M25" si="56">N21+P21</f>
        <v>6781</v>
      </c>
      <c r="N21" s="161">
        <v>2478</v>
      </c>
      <c r="O21" s="159">
        <f t="shared" ref="O21:O25" si="57">N21/$M21</f>
        <v>0.36543282701666419</v>
      </c>
      <c r="P21" s="163">
        <v>4303</v>
      </c>
      <c r="Q21" s="155">
        <f t="shared" ref="Q21:Q25" si="58">P21/$M21</f>
        <v>0.63456717298333576</v>
      </c>
      <c r="R21" s="164">
        <v>3481</v>
      </c>
      <c r="S21" s="156">
        <f t="shared" ref="S21:S25" si="59">R21/$M21</f>
        <v>0.5133461141424569</v>
      </c>
      <c r="T21" s="165">
        <v>2363</v>
      </c>
      <c r="U21" s="157">
        <f t="shared" ref="U21:U26" si="60">T21/$M21</f>
        <v>0.34847367644890131</v>
      </c>
    </row>
    <row r="22" spans="1:21" x14ac:dyDescent="0.25">
      <c r="A22" s="158">
        <v>2012</v>
      </c>
      <c r="B22" s="160">
        <f t="shared" ref="B22:B26" si="61">C22+E22</f>
        <v>30108</v>
      </c>
      <c r="C22" s="162">
        <v>25091</v>
      </c>
      <c r="D22" s="159">
        <f t="shared" si="53"/>
        <v>0.83336654709711699</v>
      </c>
      <c r="E22" s="163">
        <v>5017</v>
      </c>
      <c r="F22" s="155">
        <f t="shared" si="54"/>
        <v>0.16663345290288295</v>
      </c>
      <c r="G22" s="164">
        <v>4128</v>
      </c>
      <c r="H22" s="156">
        <f t="shared" si="55"/>
        <v>0.137106416899163</v>
      </c>
      <c r="I22" s="165">
        <v>2364</v>
      </c>
      <c r="J22" s="157">
        <f t="shared" ref="J22" si="62">I22/$B22</f>
        <v>7.8517337584695104E-2</v>
      </c>
      <c r="L22" s="158">
        <v>2012</v>
      </c>
      <c r="M22" s="160">
        <f t="shared" si="56"/>
        <v>6824</v>
      </c>
      <c r="N22" s="162">
        <v>2537</v>
      </c>
      <c r="O22" s="159">
        <f t="shared" si="57"/>
        <v>0.37177608440797189</v>
      </c>
      <c r="P22" s="163">
        <v>4287</v>
      </c>
      <c r="Q22" s="155">
        <f t="shared" si="58"/>
        <v>0.62822391559202817</v>
      </c>
      <c r="R22" s="164">
        <v>3398</v>
      </c>
      <c r="S22" s="156">
        <f t="shared" si="59"/>
        <v>0.49794841735052753</v>
      </c>
      <c r="T22" s="165">
        <v>2327</v>
      </c>
      <c r="U22" s="157">
        <f t="shared" si="60"/>
        <v>0.34100234466588514</v>
      </c>
    </row>
    <row r="23" spans="1:21" x14ac:dyDescent="0.25">
      <c r="A23" s="158">
        <v>2013</v>
      </c>
      <c r="B23" s="160">
        <f t="shared" si="61"/>
        <v>30328</v>
      </c>
      <c r="C23" s="162">
        <v>25296</v>
      </c>
      <c r="D23" s="159">
        <f t="shared" si="53"/>
        <v>0.8340807174887892</v>
      </c>
      <c r="E23" s="163">
        <v>5032</v>
      </c>
      <c r="F23" s="155">
        <f t="shared" si="54"/>
        <v>0.16591928251121077</v>
      </c>
      <c r="G23" s="164">
        <v>4192</v>
      </c>
      <c r="H23" s="156">
        <f t="shared" si="55"/>
        <v>0.13822210498549195</v>
      </c>
      <c r="I23" s="165">
        <v>2367</v>
      </c>
      <c r="J23" s="157">
        <f t="shared" ref="J23" si="63">I23/$B23</f>
        <v>7.8046689527829075E-2</v>
      </c>
      <c r="L23" s="158">
        <v>2013</v>
      </c>
      <c r="M23" s="160">
        <f t="shared" si="56"/>
        <v>6890</v>
      </c>
      <c r="N23" s="162">
        <v>2611</v>
      </c>
      <c r="O23" s="159">
        <f t="shared" si="57"/>
        <v>0.37895500725689407</v>
      </c>
      <c r="P23" s="163">
        <v>4279</v>
      </c>
      <c r="Q23" s="155">
        <f t="shared" si="58"/>
        <v>0.62104499274310598</v>
      </c>
      <c r="R23" s="164">
        <v>3439</v>
      </c>
      <c r="S23" s="156">
        <f t="shared" si="59"/>
        <v>0.49912917271407836</v>
      </c>
      <c r="T23" s="165">
        <v>2308</v>
      </c>
      <c r="U23" s="157">
        <f t="shared" si="60"/>
        <v>0.33497822931785198</v>
      </c>
    </row>
    <row r="24" spans="1:21" x14ac:dyDescent="0.25">
      <c r="A24" s="158">
        <v>2014</v>
      </c>
      <c r="B24" s="160">
        <f t="shared" si="61"/>
        <v>29109</v>
      </c>
      <c r="C24" s="162">
        <v>24369</v>
      </c>
      <c r="D24" s="159">
        <f t="shared" si="53"/>
        <v>0.83716376378439661</v>
      </c>
      <c r="E24" s="163">
        <v>4740</v>
      </c>
      <c r="F24" s="155">
        <f t="shared" si="54"/>
        <v>0.16283623621560342</v>
      </c>
      <c r="G24" s="164">
        <v>4015</v>
      </c>
      <c r="H24" s="156">
        <f t="shared" si="55"/>
        <v>0.13792984987460924</v>
      </c>
      <c r="I24" s="165">
        <v>2131</v>
      </c>
      <c r="J24" s="157">
        <f t="shared" ref="J24:J25" si="64">I24/$B24</f>
        <v>7.3207599024356723E-2</v>
      </c>
      <c r="L24" s="158">
        <v>2014</v>
      </c>
      <c r="M24" s="160">
        <f t="shared" si="56"/>
        <v>6454</v>
      </c>
      <c r="N24" s="162">
        <v>2442</v>
      </c>
      <c r="O24" s="159">
        <f t="shared" si="57"/>
        <v>0.37837000309885344</v>
      </c>
      <c r="P24" s="163">
        <v>4012</v>
      </c>
      <c r="Q24" s="155">
        <f t="shared" si="58"/>
        <v>0.62162999690114662</v>
      </c>
      <c r="R24" s="164">
        <v>3287</v>
      </c>
      <c r="S24" s="156">
        <f t="shared" si="59"/>
        <v>0.50929656027269909</v>
      </c>
      <c r="T24" s="165">
        <v>2096</v>
      </c>
      <c r="U24" s="157">
        <f t="shared" si="60"/>
        <v>0.32475983885962195</v>
      </c>
    </row>
    <row r="25" spans="1:21" s="177" customFormat="1" x14ac:dyDescent="0.25">
      <c r="A25" s="158">
        <v>2015</v>
      </c>
      <c r="B25" s="160">
        <f t="shared" ref="B25" si="65">C25+E25</f>
        <v>31293</v>
      </c>
      <c r="C25" s="162">
        <v>26407</v>
      </c>
      <c r="D25" s="159">
        <f t="shared" si="53"/>
        <v>0.84386284472565753</v>
      </c>
      <c r="E25" s="163">
        <v>4886</v>
      </c>
      <c r="F25" s="155">
        <f t="shared" si="54"/>
        <v>0.15613715527434249</v>
      </c>
      <c r="G25" s="164">
        <v>4225</v>
      </c>
      <c r="H25" s="156">
        <f t="shared" si="55"/>
        <v>0.13501422043268463</v>
      </c>
      <c r="I25" s="165">
        <v>2116</v>
      </c>
      <c r="J25" s="157">
        <f t="shared" si="64"/>
        <v>6.7618956316109036E-2</v>
      </c>
      <c r="L25" s="158">
        <v>2015</v>
      </c>
      <c r="M25" s="160">
        <f t="shared" si="56"/>
        <v>6571</v>
      </c>
      <c r="N25" s="162">
        <v>2526</v>
      </c>
      <c r="O25" s="159">
        <f t="shared" si="57"/>
        <v>0.38441637498097703</v>
      </c>
      <c r="P25" s="163">
        <v>4045</v>
      </c>
      <c r="Q25" s="155">
        <f t="shared" si="58"/>
        <v>0.61558362501902297</v>
      </c>
      <c r="R25" s="164">
        <v>3384</v>
      </c>
      <c r="S25" s="156">
        <f t="shared" si="59"/>
        <v>0.51499010805052503</v>
      </c>
      <c r="T25" s="165">
        <v>2063</v>
      </c>
      <c r="U25" s="157">
        <f t="shared" ref="U25" si="66">T25/$M25</f>
        <v>0.31395525795160556</v>
      </c>
    </row>
    <row r="26" spans="1:21" x14ac:dyDescent="0.25">
      <c r="A26" s="158">
        <v>2016</v>
      </c>
      <c r="B26" s="160">
        <f t="shared" si="61"/>
        <v>30264</v>
      </c>
      <c r="C26" s="162">
        <v>25412</v>
      </c>
      <c r="D26" s="159">
        <f t="shared" ref="D26" si="67">C26/$B26</f>
        <v>0.83967750462595825</v>
      </c>
      <c r="E26" s="163">
        <v>4852</v>
      </c>
      <c r="F26" s="155">
        <f t="shared" ref="F26" si="68">E26/$B26</f>
        <v>0.16032249537404178</v>
      </c>
      <c r="G26" s="164">
        <v>4217</v>
      </c>
      <c r="H26" s="156">
        <f t="shared" ref="H26" si="69">G26/$B26</f>
        <v>0.13934047052603754</v>
      </c>
      <c r="I26" s="165">
        <v>2027</v>
      </c>
      <c r="J26" s="157">
        <f t="shared" ref="J26" si="70">I26/$B26</f>
        <v>6.6977266719534759E-2</v>
      </c>
      <c r="L26" s="158">
        <v>2016</v>
      </c>
      <c r="M26" s="160">
        <f t="shared" ref="M26" si="71">N26+P26</f>
        <v>6536</v>
      </c>
      <c r="N26" s="162">
        <v>2503</v>
      </c>
      <c r="O26" s="159">
        <f t="shared" ref="O26" si="72">N26/$M26</f>
        <v>0.38295593635250919</v>
      </c>
      <c r="P26" s="163">
        <v>4033</v>
      </c>
      <c r="Q26" s="155">
        <f t="shared" ref="Q26" si="73">P26/$M26</f>
        <v>0.61704406364749087</v>
      </c>
      <c r="R26" s="164">
        <v>3398</v>
      </c>
      <c r="S26" s="156">
        <f t="shared" ref="S26" si="74">R26/$M26</f>
        <v>0.51988984088127299</v>
      </c>
      <c r="T26" s="165">
        <v>2011</v>
      </c>
      <c r="U26" s="157">
        <f t="shared" si="60"/>
        <v>0.30768053855569155</v>
      </c>
    </row>
    <row r="27" spans="1:21" x14ac:dyDescent="0.25">
      <c r="A27" s="10" t="s">
        <v>6</v>
      </c>
      <c r="B27" s="47" t="s">
        <v>333</v>
      </c>
      <c r="E27" s="47"/>
      <c r="F27" s="47"/>
      <c r="G27" s="47"/>
      <c r="H27" s="47"/>
      <c r="L27" s="10" t="s">
        <v>6</v>
      </c>
      <c r="M27" s="47" t="s">
        <v>333</v>
      </c>
      <c r="N27" s="47"/>
      <c r="O27" s="47"/>
      <c r="P27" s="47"/>
    </row>
    <row r="29" spans="1:21" ht="49.5" customHeight="1" x14ac:dyDescent="0.25">
      <c r="A29" s="14" t="s">
        <v>9</v>
      </c>
      <c r="B29" s="272" t="s">
        <v>312</v>
      </c>
      <c r="C29" s="272"/>
      <c r="D29" s="272"/>
      <c r="E29" s="272"/>
      <c r="F29" s="272"/>
      <c r="G29" s="272"/>
      <c r="H29" s="272"/>
      <c r="I29" s="272"/>
      <c r="J29" s="272"/>
      <c r="L29" s="14" t="s">
        <v>9</v>
      </c>
      <c r="M29" s="266" t="s">
        <v>312</v>
      </c>
      <c r="N29" s="266"/>
      <c r="O29" s="266"/>
      <c r="P29" s="266"/>
      <c r="Q29" s="266"/>
      <c r="R29" s="266"/>
      <c r="S29" s="266"/>
      <c r="T29" s="266"/>
      <c r="U29" s="266"/>
    </row>
    <row r="30" spans="1:21" ht="21" x14ac:dyDescent="0.25">
      <c r="A30" s="9"/>
      <c r="B30" s="16" t="s">
        <v>334</v>
      </c>
      <c r="L30" s="9"/>
      <c r="M30" s="16" t="s">
        <v>335</v>
      </c>
    </row>
    <row r="32" spans="1:21" x14ac:dyDescent="0.25">
      <c r="B32" s="273" t="s">
        <v>267</v>
      </c>
      <c r="C32" t="s">
        <v>272</v>
      </c>
      <c r="M32" s="273" t="s">
        <v>267</v>
      </c>
      <c r="N32" t="s">
        <v>272</v>
      </c>
    </row>
    <row r="33" spans="2:20" x14ac:dyDescent="0.25">
      <c r="B33" s="273"/>
      <c r="C33" t="s">
        <v>273</v>
      </c>
      <c r="D33" t="s">
        <v>274</v>
      </c>
      <c r="F33" t="s">
        <v>275</v>
      </c>
      <c r="H33" t="s">
        <v>201</v>
      </c>
      <c r="M33" s="273"/>
      <c r="N33" t="s">
        <v>273</v>
      </c>
      <c r="O33" t="s">
        <v>274</v>
      </c>
      <c r="Q33" t="s">
        <v>275</v>
      </c>
      <c r="S33" t="s">
        <v>201</v>
      </c>
    </row>
    <row r="34" spans="2:20" x14ac:dyDescent="0.25">
      <c r="B34">
        <v>2010</v>
      </c>
      <c r="C34" s="162">
        <f>C5</f>
        <v>44459</v>
      </c>
      <c r="D34" s="162">
        <f>(G5+I5)-E5</f>
        <v>3157</v>
      </c>
      <c r="E34" s="172">
        <f>D34/$B5</f>
        <v>5.4743449687006882E-2</v>
      </c>
      <c r="F34" s="162">
        <f>G5-D34</f>
        <v>7968</v>
      </c>
      <c r="G34" s="172">
        <f>F34/$B5</f>
        <v>0.13816781979919887</v>
      </c>
      <c r="H34" s="162">
        <f>I5-D34</f>
        <v>2085</v>
      </c>
      <c r="I34" s="172">
        <f>H34/$B5</f>
        <v>3.615460646101025E-2</v>
      </c>
      <c r="M34">
        <v>2010</v>
      </c>
      <c r="N34" s="162">
        <f>N5</f>
        <v>6279</v>
      </c>
      <c r="O34" s="162">
        <f>(R5+T5)-P5</f>
        <v>3094</v>
      </c>
      <c r="P34" s="172">
        <f>O34/$M5</f>
        <v>0.16959929836101517</v>
      </c>
      <c r="Q34" s="162">
        <f>R5-O34</f>
        <v>6785</v>
      </c>
      <c r="R34" s="172">
        <f>Q34/$M5</f>
        <v>0.37192347749821847</v>
      </c>
      <c r="S34" s="162">
        <f>T5-O34</f>
        <v>2085</v>
      </c>
      <c r="T34" s="172">
        <f>S34/$M5</f>
        <v>0.11429041276105904</v>
      </c>
    </row>
    <row r="35" spans="2:20" x14ac:dyDescent="0.25">
      <c r="B35">
        <v>2011</v>
      </c>
      <c r="C35" s="162">
        <f>C6</f>
        <v>47169</v>
      </c>
      <c r="D35" s="162">
        <f>(G6+I6)-E6</f>
        <v>2993</v>
      </c>
      <c r="E35" s="172">
        <f>D35/$B6</f>
        <v>4.9567751979066613E-2</v>
      </c>
      <c r="F35" s="162">
        <f>G6-D35</f>
        <v>8082</v>
      </c>
      <c r="G35" s="172">
        <f>F35/$B6</f>
        <v>0.13384783544764997</v>
      </c>
      <c r="H35" s="162">
        <f>I6-D35</f>
        <v>2138</v>
      </c>
      <c r="I35" s="172">
        <f>H35/$B6</f>
        <v>3.5407903017455535E-2</v>
      </c>
      <c r="M35">
        <v>2011</v>
      </c>
      <c r="N35" s="162">
        <f>N6</f>
        <v>6524</v>
      </c>
      <c r="O35" s="162">
        <f>(R6+T6)-P6</f>
        <v>2937</v>
      </c>
      <c r="P35" s="172">
        <f>O35/$M6</f>
        <v>0.16021165175649138</v>
      </c>
      <c r="Q35" s="162">
        <f>R6-O35</f>
        <v>6733</v>
      </c>
      <c r="R35" s="172">
        <f>Q35/$M6</f>
        <v>0.36728125681867774</v>
      </c>
      <c r="S35" s="162">
        <f>T6-O35</f>
        <v>2138</v>
      </c>
      <c r="T35" s="172">
        <f>S35/$M6</f>
        <v>0.11662666375736418</v>
      </c>
    </row>
    <row r="36" spans="2:20" x14ac:dyDescent="0.25">
      <c r="B36">
        <v>2012</v>
      </c>
      <c r="C36" s="162">
        <f>C7</f>
        <v>47803</v>
      </c>
      <c r="D36" s="162">
        <f>(G7+I7)-E7</f>
        <v>3063</v>
      </c>
      <c r="E36" s="172">
        <f>D36/$B7</f>
        <v>5.0161308812210342E-2</v>
      </c>
      <c r="F36" s="162">
        <f>G7-D36</f>
        <v>8073</v>
      </c>
      <c r="G36" s="172">
        <f>F36/$B7</f>
        <v>0.13220771989584529</v>
      </c>
      <c r="H36" s="162">
        <f>I7-D36</f>
        <v>2124</v>
      </c>
      <c r="I36" s="172">
        <f>H36/$B7</f>
        <v>3.4783747932463194E-2</v>
      </c>
      <c r="M36">
        <v>2012</v>
      </c>
      <c r="N36" s="162">
        <f>N7</f>
        <v>6498</v>
      </c>
      <c r="O36" s="162">
        <f>(R7+T7)-P7</f>
        <v>2967</v>
      </c>
      <c r="P36" s="172">
        <f>O36/$M7</f>
        <v>0.16194530866219092</v>
      </c>
      <c r="Q36" s="162">
        <f>R7-O36</f>
        <v>6732</v>
      </c>
      <c r="R36" s="172">
        <f>Q36/$M7</f>
        <v>0.36744719174717538</v>
      </c>
      <c r="S36" s="162">
        <f>T7-O36</f>
        <v>2124</v>
      </c>
      <c r="T36" s="172">
        <f>S36/$M7</f>
        <v>0.11593253643360078</v>
      </c>
    </row>
    <row r="37" spans="2:20" x14ac:dyDescent="0.25">
      <c r="B37">
        <v>2013</v>
      </c>
      <c r="C37" s="162">
        <f>C8</f>
        <v>45734</v>
      </c>
      <c r="D37" s="162">
        <f>(G8+I8)-E8</f>
        <v>2810</v>
      </c>
      <c r="E37" s="172">
        <f>D37/$B8</f>
        <v>4.819814411416614E-2</v>
      </c>
      <c r="F37" s="162">
        <f>G8-D37</f>
        <v>7875</v>
      </c>
      <c r="G37" s="172">
        <f>F37/$B8</f>
        <v>0.13507487007083926</v>
      </c>
      <c r="H37" s="162">
        <f>I8-D37</f>
        <v>1882</v>
      </c>
      <c r="I37" s="172">
        <f>H37/$B8</f>
        <v>3.2280749901373904E-2</v>
      </c>
      <c r="M37">
        <v>2013</v>
      </c>
      <c r="N37" s="162">
        <f>N8</f>
        <v>6169</v>
      </c>
      <c r="O37" s="162">
        <f>(R8+T8)-P8</f>
        <v>2746</v>
      </c>
      <c r="P37" s="172">
        <f>O37/$M8</f>
        <v>0.15791592385991143</v>
      </c>
      <c r="Q37" s="162">
        <f>R8-O37</f>
        <v>6592</v>
      </c>
      <c r="R37" s="172">
        <f>Q37/$M8</f>
        <v>0.37909022945540283</v>
      </c>
      <c r="S37" s="162">
        <f>T8-O37</f>
        <v>1882</v>
      </c>
      <c r="T37" s="172">
        <f>S37/$M8</f>
        <v>0.10822934038760136</v>
      </c>
    </row>
    <row r="38" spans="2:20" x14ac:dyDescent="0.25">
      <c r="B38">
        <v>2014</v>
      </c>
      <c r="C38" s="162">
        <f t="shared" ref="C38:C39" si="75">C9</f>
        <v>48926</v>
      </c>
      <c r="D38" s="162">
        <f t="shared" ref="D38:D39" si="76">(G9+I9)-E9</f>
        <v>3107</v>
      </c>
      <c r="E38" s="172">
        <f t="shared" ref="E38:E39" si="77">D38/$B9</f>
        <v>5.0366359745817664E-2</v>
      </c>
      <c r="F38" s="162">
        <f t="shared" ref="F38:F39" si="78">G9-D38</f>
        <v>8049</v>
      </c>
      <c r="G38" s="172">
        <f t="shared" ref="G38:G39" si="79">F38/$B9</f>
        <v>0.13047918557904292</v>
      </c>
      <c r="H38" s="162">
        <f t="shared" ref="H38:H39" si="80">I9-D38</f>
        <v>1606</v>
      </c>
      <c r="I38" s="172">
        <f t="shared" ref="I38:I39" si="81">H38/$B9</f>
        <v>2.6034236804564907E-2</v>
      </c>
      <c r="M38" s="177">
        <v>2014</v>
      </c>
      <c r="N38" s="162">
        <f t="shared" ref="N38:N39" si="82">N9</f>
        <v>6361</v>
      </c>
      <c r="O38" s="162">
        <f t="shared" ref="O38:O39" si="83">(R9+T9)-P9</f>
        <v>3028</v>
      </c>
      <c r="P38" s="172">
        <f t="shared" ref="P38:P39" si="84">O38/$M9</f>
        <v>0.17173321234119782</v>
      </c>
      <c r="Q38" s="162">
        <f t="shared" ref="Q38:Q39" si="85">R9-O38</f>
        <v>6638</v>
      </c>
      <c r="R38" s="172">
        <f t="shared" ref="R38:R39" si="86">Q38/$M9</f>
        <v>0.37647459165154262</v>
      </c>
      <c r="S38" s="162">
        <f t="shared" ref="S38:S39" si="87">T9-O38</f>
        <v>1605</v>
      </c>
      <c r="T38" s="172">
        <f t="shared" ref="T38:T39" si="88">S38/$M9</f>
        <v>9.1027676950998185E-2</v>
      </c>
    </row>
    <row r="39" spans="2:20" x14ac:dyDescent="0.25">
      <c r="B39">
        <v>2015</v>
      </c>
      <c r="C39" s="162">
        <f t="shared" si="75"/>
        <v>47679</v>
      </c>
      <c r="D39" s="162">
        <f t="shared" si="76"/>
        <v>2914</v>
      </c>
      <c r="E39" s="172">
        <f t="shared" si="77"/>
        <v>4.828020412220823E-2</v>
      </c>
      <c r="F39" s="162">
        <f t="shared" si="78"/>
        <v>8114</v>
      </c>
      <c r="G39" s="172">
        <f t="shared" si="79"/>
        <v>0.1344356816223739</v>
      </c>
      <c r="H39" s="162">
        <f t="shared" si="80"/>
        <v>1649</v>
      </c>
      <c r="I39" s="172">
        <f t="shared" si="81"/>
        <v>2.7321227384187158E-2</v>
      </c>
      <c r="M39" s="177">
        <v>2015</v>
      </c>
      <c r="N39" s="162">
        <f t="shared" si="82"/>
        <v>6313</v>
      </c>
      <c r="O39" s="162">
        <f t="shared" si="83"/>
        <v>2882</v>
      </c>
      <c r="P39" s="172">
        <f t="shared" si="84"/>
        <v>0.16471395096302224</v>
      </c>
      <c r="Q39" s="162">
        <f t="shared" si="85"/>
        <v>6653</v>
      </c>
      <c r="R39" s="172">
        <f t="shared" si="86"/>
        <v>0.38023661199062697</v>
      </c>
      <c r="S39" s="162">
        <f t="shared" si="87"/>
        <v>1649</v>
      </c>
      <c r="T39" s="172">
        <f t="shared" si="88"/>
        <v>9.4244727667600156E-2</v>
      </c>
    </row>
    <row r="50" spans="1:21" ht="51.75" customHeight="1" x14ac:dyDescent="0.25">
      <c r="A50" s="14" t="s">
        <v>9</v>
      </c>
      <c r="B50" s="274" t="s">
        <v>313</v>
      </c>
      <c r="C50" s="274"/>
      <c r="D50" s="274"/>
      <c r="E50" s="274"/>
      <c r="F50" s="274"/>
      <c r="G50" s="274"/>
      <c r="H50" s="274"/>
      <c r="I50" s="274"/>
      <c r="J50" s="274"/>
      <c r="K50" s="166"/>
      <c r="L50" s="14" t="s">
        <v>9</v>
      </c>
      <c r="M50" s="274" t="s">
        <v>314</v>
      </c>
      <c r="N50" s="274"/>
      <c r="O50" s="274"/>
      <c r="P50" s="274"/>
      <c r="Q50" s="274"/>
      <c r="R50" s="274"/>
      <c r="S50" s="274"/>
      <c r="T50" s="274"/>
      <c r="U50" s="274"/>
    </row>
    <row r="51" spans="1:21" ht="21" x14ac:dyDescent="0.25">
      <c r="A51" s="9"/>
      <c r="B51" s="16" t="s">
        <v>334</v>
      </c>
      <c r="J51" s="9"/>
      <c r="K51" s="16"/>
      <c r="M51" s="16" t="s">
        <v>335</v>
      </c>
    </row>
  </sheetData>
  <mergeCells count="38">
    <mergeCell ref="B29:J29"/>
    <mergeCell ref="B32:B33"/>
    <mergeCell ref="M32:M33"/>
    <mergeCell ref="B50:J50"/>
    <mergeCell ref="M1:U1"/>
    <mergeCell ref="B1:J1"/>
    <mergeCell ref="I3:J3"/>
    <mergeCell ref="I11:J11"/>
    <mergeCell ref="I19:J19"/>
    <mergeCell ref="L3:L4"/>
    <mergeCell ref="L11:L12"/>
    <mergeCell ref="L19:L20"/>
    <mergeCell ref="N3:O3"/>
    <mergeCell ref="P3:Q3"/>
    <mergeCell ref="M50:U50"/>
    <mergeCell ref="T3:U3"/>
    <mergeCell ref="A3:A4"/>
    <mergeCell ref="A11:A12"/>
    <mergeCell ref="A19:A20"/>
    <mergeCell ref="E3:F3"/>
    <mergeCell ref="G3:H3"/>
    <mergeCell ref="G11:H11"/>
    <mergeCell ref="G19:H19"/>
    <mergeCell ref="E11:F11"/>
    <mergeCell ref="E19:F19"/>
    <mergeCell ref="C3:D3"/>
    <mergeCell ref="C11:D11"/>
    <mergeCell ref="C19:D19"/>
    <mergeCell ref="R3:S3"/>
    <mergeCell ref="N11:O11"/>
    <mergeCell ref="P11:Q11"/>
    <mergeCell ref="R11:S11"/>
    <mergeCell ref="M29:U29"/>
    <mergeCell ref="T11:U11"/>
    <mergeCell ref="N19:O19"/>
    <mergeCell ref="P19:Q19"/>
    <mergeCell ref="R19:S19"/>
    <mergeCell ref="T19:U19"/>
  </mergeCells>
  <pageMargins left="0.70866141732283472" right="0.70866141732283472" top="0.98425196850393704" bottom="0.98425196850393704" header="0.31496062992125984" footer="0.31496062992125984"/>
  <pageSetup scale="47" orientation="portrait" r:id="rId1"/>
  <headerFooter>
    <oddHeader>&amp;L&amp;G&amp;R&amp;"-,Vet"&amp;K03+000/&amp;"-,Standaard"&amp;K01+000 &amp;"-,Vet"&amp;K03+000cijfers
&amp;A</oddHeader>
    <oddFooter>&amp;L&amp;G&amp;R&amp;"-,Vet"&amp;K03+000www.zorg-en-gezondheid.be</oddFooter>
  </headerFooter>
  <colBreaks count="1" manualBreakCount="1">
    <brk id="8"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C3"/>
  <sheetViews>
    <sheetView workbookViewId="0"/>
  </sheetViews>
  <sheetFormatPr defaultRowHeight="15" x14ac:dyDescent="0.25"/>
  <sheetData>
    <row r="1" spans="1:3" x14ac:dyDescent="0.25">
      <c r="A1" t="s">
        <v>300</v>
      </c>
    </row>
    <row r="2" spans="1:3" ht="409.5" x14ac:dyDescent="0.25">
      <c r="B2" t="s">
        <v>301</v>
      </c>
      <c r="C2" s="178" t="s">
        <v>302</v>
      </c>
    </row>
    <row r="3" spans="1:3" x14ac:dyDescent="0.25">
      <c r="B3" t="s">
        <v>303</v>
      </c>
      <c r="C3"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89"/>
  <sheetViews>
    <sheetView zoomScale="90" zoomScaleNormal="90" zoomScaleSheetLayoutView="100" workbookViewId="0">
      <selection activeCell="B79" sqref="B79"/>
    </sheetView>
  </sheetViews>
  <sheetFormatPr defaultRowHeight="15" x14ac:dyDescent="0.25"/>
  <cols>
    <col min="1" max="1" width="14.28515625" style="197" customWidth="1"/>
    <col min="2" max="2" width="11" style="197" customWidth="1"/>
    <col min="3" max="3" width="12.28515625" style="197" customWidth="1"/>
    <col min="4" max="4" width="9.85546875" style="197" customWidth="1"/>
    <col min="5" max="5" width="13.28515625" style="197" customWidth="1"/>
    <col min="6" max="6" width="9.85546875" style="197" customWidth="1"/>
    <col min="7" max="7" width="13.85546875" style="197" customWidth="1"/>
    <col min="8" max="8" width="12.28515625" style="197" customWidth="1"/>
    <col min="9" max="9" width="9.85546875" style="197" customWidth="1"/>
    <col min="10" max="10" width="13.28515625" style="197" customWidth="1"/>
    <col min="11" max="11" width="12.7109375" style="197" customWidth="1"/>
    <col min="12" max="12" width="4.42578125" style="197" customWidth="1"/>
    <col min="13" max="13" width="11.140625" style="197" customWidth="1"/>
    <col min="14" max="14" width="12.28515625" style="197" customWidth="1"/>
    <col min="15" max="24" width="9.140625" style="197"/>
    <col min="25" max="25" width="11" style="197" customWidth="1"/>
    <col min="26" max="26" width="12.5703125" style="197" customWidth="1"/>
    <col min="27" max="27" width="10.28515625" style="197" bestFit="1" customWidth="1"/>
    <col min="28" max="28" width="9.28515625" style="197" bestFit="1" customWidth="1"/>
    <col min="29" max="16384" width="9.140625" style="197"/>
  </cols>
  <sheetData>
    <row r="1" spans="1:35" ht="51" customHeight="1" x14ac:dyDescent="0.25">
      <c r="A1" s="14" t="s">
        <v>120</v>
      </c>
      <c r="B1" s="274" t="s">
        <v>385</v>
      </c>
      <c r="C1" s="274"/>
      <c r="D1" s="274"/>
      <c r="E1" s="274"/>
      <c r="F1" s="274"/>
      <c r="G1" s="274"/>
      <c r="H1" s="274"/>
      <c r="I1" s="274"/>
      <c r="J1" s="274"/>
      <c r="K1" s="274"/>
      <c r="M1" s="14" t="s">
        <v>9</v>
      </c>
      <c r="N1" s="274" t="s">
        <v>386</v>
      </c>
      <c r="O1" s="274"/>
      <c r="P1" s="274"/>
      <c r="Q1" s="274"/>
      <c r="R1" s="274"/>
      <c r="S1" s="274"/>
      <c r="T1" s="274"/>
      <c r="U1" s="274"/>
      <c r="V1" s="274"/>
      <c r="W1" s="274"/>
      <c r="Y1" s="14" t="s">
        <v>9</v>
      </c>
      <c r="Z1" s="274" t="s">
        <v>387</v>
      </c>
      <c r="AA1" s="274"/>
      <c r="AB1" s="274"/>
      <c r="AC1" s="274"/>
      <c r="AD1" s="274"/>
      <c r="AE1" s="274"/>
      <c r="AF1" s="274"/>
      <c r="AG1" s="274"/>
      <c r="AH1" s="274"/>
      <c r="AI1" s="274"/>
    </row>
    <row r="2" spans="1:35" ht="21" x14ac:dyDescent="0.25">
      <c r="A2" s="9"/>
      <c r="B2" s="16" t="s">
        <v>388</v>
      </c>
      <c r="C2" s="16"/>
      <c r="D2" s="15"/>
      <c r="M2" s="9"/>
      <c r="N2" s="198" t="s">
        <v>388</v>
      </c>
      <c r="Y2" s="9"/>
      <c r="Z2" s="198" t="s">
        <v>388</v>
      </c>
    </row>
    <row r="3" spans="1:35" ht="35.25" thickBot="1" x14ac:dyDescent="0.3">
      <c r="A3" s="9"/>
      <c r="B3" s="199" t="s">
        <v>348</v>
      </c>
      <c r="C3" s="199" t="s">
        <v>349</v>
      </c>
      <c r="D3" s="276" t="s">
        <v>205</v>
      </c>
      <c r="E3" s="276"/>
      <c r="F3" s="277" t="s">
        <v>200</v>
      </c>
      <c r="G3" s="277"/>
      <c r="H3" s="277"/>
      <c r="I3" s="278" t="s">
        <v>201</v>
      </c>
      <c r="J3" s="278"/>
      <c r="K3" s="278"/>
      <c r="L3" s="200"/>
      <c r="Z3" s="200" t="s">
        <v>350</v>
      </c>
    </row>
    <row r="4" spans="1:35" ht="45.75" thickTop="1" x14ac:dyDescent="0.25">
      <c r="A4" s="201" t="s">
        <v>351</v>
      </c>
      <c r="B4" s="202" t="s">
        <v>352</v>
      </c>
      <c r="C4" s="202" t="s">
        <v>352</v>
      </c>
      <c r="D4" s="58" t="s">
        <v>352</v>
      </c>
      <c r="E4" s="58" t="s">
        <v>353</v>
      </c>
      <c r="F4" s="203" t="s">
        <v>352</v>
      </c>
      <c r="G4" s="203" t="s">
        <v>353</v>
      </c>
      <c r="H4" s="204" t="s">
        <v>354</v>
      </c>
      <c r="I4" s="205" t="s">
        <v>352</v>
      </c>
      <c r="J4" s="205" t="s">
        <v>353</v>
      </c>
      <c r="K4" s="206" t="s">
        <v>354</v>
      </c>
      <c r="L4" s="207"/>
      <c r="Z4" s="207" t="s">
        <v>355</v>
      </c>
      <c r="AA4" s="207" t="s">
        <v>356</v>
      </c>
      <c r="AB4" s="207" t="s">
        <v>357</v>
      </c>
    </row>
    <row r="5" spans="1:35" x14ac:dyDescent="0.25">
      <c r="A5" s="12" t="s">
        <v>358</v>
      </c>
      <c r="B5" s="208">
        <v>334.48407657222612</v>
      </c>
      <c r="C5" s="208">
        <v>53.936734673383455</v>
      </c>
      <c r="D5" s="208">
        <v>280.54734189884266</v>
      </c>
      <c r="E5" s="209">
        <f>D5/$B5</f>
        <v>0.83874648017291564</v>
      </c>
      <c r="F5" s="210">
        <v>17.023055891821226</v>
      </c>
      <c r="G5" s="211">
        <f>F5/$B5</f>
        <v>5.0893471720006939E-2</v>
      </c>
      <c r="H5" s="212">
        <f>F5/$D5</f>
        <v>6.0678015256188926E-2</v>
      </c>
      <c r="I5" s="213">
        <v>266.03672392665726</v>
      </c>
      <c r="J5" s="214">
        <f>I5/$B5</f>
        <v>0.7953643911931072</v>
      </c>
      <c r="K5" s="215">
        <f>I5/$D5</f>
        <v>0.94827747119622496</v>
      </c>
      <c r="Z5" s="216">
        <f>-D5+F5+I5</f>
        <v>2.5124379196358291</v>
      </c>
      <c r="AA5" s="216">
        <f>F5-$Z5</f>
        <v>14.510617972185397</v>
      </c>
      <c r="AB5" s="216">
        <f>I5-$Z5</f>
        <v>263.52428600702143</v>
      </c>
    </row>
    <row r="6" spans="1:35" x14ac:dyDescent="0.25">
      <c r="A6" s="13" t="s">
        <v>359</v>
      </c>
      <c r="B6" s="217">
        <v>13.380168211283328</v>
      </c>
      <c r="C6" s="217">
        <v>5.9270409617956412</v>
      </c>
      <c r="D6" s="217">
        <v>7.4531272494876877</v>
      </c>
      <c r="E6" s="218">
        <f t="shared" ref="E6:E27" si="0">D6/$B6</f>
        <v>0.55702791861783618</v>
      </c>
      <c r="F6" s="217">
        <v>4.0295630147686339</v>
      </c>
      <c r="G6" s="218">
        <f t="shared" ref="G6:G27" si="1">F6/$B6</f>
        <v>0.30115936893607614</v>
      </c>
      <c r="H6" s="219">
        <f t="shared" ref="H6:H27" si="2">F6/$D6</f>
        <v>0.54065399393866753</v>
      </c>
      <c r="I6" s="217">
        <v>3.7807881561836907</v>
      </c>
      <c r="J6" s="218">
        <f t="shared" ref="J6:J27" si="3">I6/$B6</f>
        <v>0.28256656392371804</v>
      </c>
      <c r="K6" s="219">
        <f t="shared" ref="K6:K27" si="4">I6/$D6</f>
        <v>0.50727540663465454</v>
      </c>
      <c r="Z6" s="216">
        <f t="shared" ref="Z6:Z25" si="5">-D6+F6+I6</f>
        <v>0.35722392146463688</v>
      </c>
      <c r="AA6" s="216">
        <f t="shared" ref="AA6:AA25" si="6">F6-Z6</f>
        <v>3.672339093303997</v>
      </c>
      <c r="AB6" s="216">
        <f t="shared" ref="AB6:AB25" si="7">I6-$Z6</f>
        <v>3.4235642347190538</v>
      </c>
    </row>
    <row r="7" spans="1:35" x14ac:dyDescent="0.25">
      <c r="A7" s="12" t="s">
        <v>360</v>
      </c>
      <c r="B7" s="220">
        <v>6.9247219739282784</v>
      </c>
      <c r="C7" s="220">
        <v>4.339273760031392</v>
      </c>
      <c r="D7" s="220">
        <v>2.5854482138968868</v>
      </c>
      <c r="E7" s="221">
        <f t="shared" si="0"/>
        <v>0.3733649125020691</v>
      </c>
      <c r="F7" s="210">
        <v>1.4842340393095361</v>
      </c>
      <c r="G7" s="211">
        <f t="shared" si="1"/>
        <v>0.21433843046662496</v>
      </c>
      <c r="H7" s="212">
        <f t="shared" si="2"/>
        <v>0.57407223681051478</v>
      </c>
      <c r="I7" s="213">
        <v>1.1920733755351938</v>
      </c>
      <c r="J7" s="214">
        <f t="shared" si="3"/>
        <v>0.17214747104986666</v>
      </c>
      <c r="K7" s="215">
        <f t="shared" si="4"/>
        <v>0.46107029687454271</v>
      </c>
      <c r="Z7" s="216">
        <f t="shared" si="5"/>
        <v>9.0859200947843055E-2</v>
      </c>
      <c r="AA7" s="216">
        <f t="shared" si="6"/>
        <v>1.3933748383616931</v>
      </c>
      <c r="AB7" s="216">
        <f t="shared" si="7"/>
        <v>1.1012141745873507</v>
      </c>
    </row>
    <row r="8" spans="1:35" x14ac:dyDescent="0.25">
      <c r="A8" s="13" t="s">
        <v>361</v>
      </c>
      <c r="B8" s="217">
        <v>7.6012328459944722</v>
      </c>
      <c r="C8" s="217">
        <v>3.650525800710255</v>
      </c>
      <c r="D8" s="217">
        <v>3.950707045284219</v>
      </c>
      <c r="E8" s="218">
        <f t="shared" si="0"/>
        <v>0.51974556303272224</v>
      </c>
      <c r="F8" s="217">
        <v>2.5676536922572639</v>
      </c>
      <c r="G8" s="218">
        <f t="shared" si="1"/>
        <v>0.33779437418632802</v>
      </c>
      <c r="H8" s="219">
        <f t="shared" si="2"/>
        <v>0.64992257406738285</v>
      </c>
      <c r="I8" s="217">
        <v>1.7791558206934526</v>
      </c>
      <c r="J8" s="218">
        <f t="shared" si="3"/>
        <v>0.23406148143863167</v>
      </c>
      <c r="K8" s="219">
        <f t="shared" si="4"/>
        <v>0.45033858504318885</v>
      </c>
      <c r="Z8" s="216">
        <f t="shared" si="5"/>
        <v>0.39610246766649748</v>
      </c>
      <c r="AA8" s="216">
        <f t="shared" si="6"/>
        <v>2.1715512245907664</v>
      </c>
      <c r="AB8" s="216">
        <f t="shared" si="7"/>
        <v>1.3830533530269551</v>
      </c>
    </row>
    <row r="9" spans="1:35" x14ac:dyDescent="0.25">
      <c r="A9" s="12" t="s">
        <v>362</v>
      </c>
      <c r="B9" s="220">
        <v>24.569732036589969</v>
      </c>
      <c r="C9" s="220">
        <v>5.8113062557807851</v>
      </c>
      <c r="D9" s="220">
        <v>18.758425780809187</v>
      </c>
      <c r="E9" s="221">
        <f t="shared" si="0"/>
        <v>0.76347701932091028</v>
      </c>
      <c r="F9" s="210">
        <v>16.472934351069096</v>
      </c>
      <c r="G9" s="211">
        <f t="shared" si="1"/>
        <v>0.67045641061681571</v>
      </c>
      <c r="H9" s="212">
        <f t="shared" si="2"/>
        <v>0.87816187475186414</v>
      </c>
      <c r="I9" s="213">
        <v>2.4766179966195785</v>
      </c>
      <c r="J9" s="214">
        <f t="shared" si="3"/>
        <v>0.10079955259305742</v>
      </c>
      <c r="K9" s="215">
        <f t="shared" si="4"/>
        <v>0.13202696353940763</v>
      </c>
      <c r="Z9" s="216">
        <f t="shared" si="5"/>
        <v>0.19112656687948748</v>
      </c>
      <c r="AA9" s="216">
        <f t="shared" si="6"/>
        <v>16.28180778418961</v>
      </c>
      <c r="AB9" s="216">
        <f t="shared" si="7"/>
        <v>2.285491429740091</v>
      </c>
    </row>
    <row r="10" spans="1:35" x14ac:dyDescent="0.25">
      <c r="A10" s="13" t="s">
        <v>363</v>
      </c>
      <c r="B10" s="217">
        <v>36.195011980652751</v>
      </c>
      <c r="C10" s="217">
        <v>6.8591887741340667</v>
      </c>
      <c r="D10" s="217">
        <v>29.335823206518686</v>
      </c>
      <c r="E10" s="218">
        <f t="shared" si="0"/>
        <v>0.8104935349157919</v>
      </c>
      <c r="F10" s="217">
        <v>26.036607213099767</v>
      </c>
      <c r="G10" s="218">
        <f t="shared" si="1"/>
        <v>0.71934241179467118</v>
      </c>
      <c r="H10" s="219">
        <f t="shared" si="2"/>
        <v>0.8875362736476472</v>
      </c>
      <c r="I10" s="217">
        <v>3.4726726197222284</v>
      </c>
      <c r="J10" s="218">
        <f t="shared" si="3"/>
        <v>9.5943402963327359E-2</v>
      </c>
      <c r="K10" s="219">
        <f t="shared" si="4"/>
        <v>0.11837651854100924</v>
      </c>
      <c r="Z10" s="216">
        <f t="shared" si="5"/>
        <v>0.17345662630330949</v>
      </c>
      <c r="AA10" s="216">
        <f t="shared" si="6"/>
        <v>25.863150586796458</v>
      </c>
      <c r="AB10" s="216">
        <f t="shared" si="7"/>
        <v>3.2992159934189189</v>
      </c>
    </row>
    <row r="11" spans="1:35" x14ac:dyDescent="0.25">
      <c r="A11" s="12" t="s">
        <v>364</v>
      </c>
      <c r="B11" s="220">
        <v>42.855729605858478</v>
      </c>
      <c r="C11" s="220">
        <v>7.1867053740557711</v>
      </c>
      <c r="D11" s="220">
        <v>35.669024231802716</v>
      </c>
      <c r="E11" s="221">
        <f t="shared" si="0"/>
        <v>0.83230467804068553</v>
      </c>
      <c r="F11" s="210">
        <v>32.928600965510292</v>
      </c>
      <c r="G11" s="211">
        <f t="shared" si="1"/>
        <v>0.7683593598417906</v>
      </c>
      <c r="H11" s="212">
        <f t="shared" si="2"/>
        <v>0.92317078122229523</v>
      </c>
      <c r="I11" s="213">
        <v>4.27186808775709</v>
      </c>
      <c r="J11" s="214">
        <f t="shared" si="3"/>
        <v>9.9680209088614274E-2</v>
      </c>
      <c r="K11" s="215">
        <f t="shared" si="4"/>
        <v>0.11976408605953025</v>
      </c>
      <c r="Z11" s="216">
        <f t="shared" si="5"/>
        <v>1.5314448214646657</v>
      </c>
      <c r="AA11" s="216">
        <f t="shared" si="6"/>
        <v>31.397156144045624</v>
      </c>
      <c r="AB11" s="216">
        <f t="shared" si="7"/>
        <v>2.7404232662924244</v>
      </c>
    </row>
    <row r="12" spans="1:35" x14ac:dyDescent="0.25">
      <c r="A12" s="13" t="s">
        <v>365</v>
      </c>
      <c r="B12" s="217">
        <v>56.083710254958149</v>
      </c>
      <c r="C12" s="217">
        <v>10.069947302229343</v>
      </c>
      <c r="D12" s="217">
        <v>46.013762952728797</v>
      </c>
      <c r="E12" s="218">
        <f t="shared" si="0"/>
        <v>0.82044791158696373</v>
      </c>
      <c r="F12" s="217">
        <v>41.561859797909349</v>
      </c>
      <c r="G12" s="218">
        <f t="shared" si="1"/>
        <v>0.74106829967147225</v>
      </c>
      <c r="H12" s="219">
        <f t="shared" si="2"/>
        <v>0.90324844417977701</v>
      </c>
      <c r="I12" s="217">
        <v>8.65446705865401</v>
      </c>
      <c r="J12" s="218">
        <f t="shared" si="3"/>
        <v>0.15431338296468897</v>
      </c>
      <c r="K12" s="219">
        <f t="shared" si="4"/>
        <v>0.18808431441577561</v>
      </c>
      <c r="Z12" s="216">
        <f t="shared" si="5"/>
        <v>4.2025639038345624</v>
      </c>
      <c r="AA12" s="216">
        <f t="shared" si="6"/>
        <v>37.359295894074791</v>
      </c>
      <c r="AB12" s="216">
        <f t="shared" si="7"/>
        <v>4.4519031548194476</v>
      </c>
    </row>
    <row r="13" spans="1:35" x14ac:dyDescent="0.25">
      <c r="A13" s="12" t="s">
        <v>366</v>
      </c>
      <c r="B13" s="220">
        <v>72.45639908155978</v>
      </c>
      <c r="C13" s="220">
        <v>16.018014222082048</v>
      </c>
      <c r="D13" s="220">
        <v>56.438384859477722</v>
      </c>
      <c r="E13" s="221">
        <f t="shared" si="0"/>
        <v>0.77892892242613998</v>
      </c>
      <c r="F13" s="210">
        <v>50.728151968467067</v>
      </c>
      <c r="G13" s="211">
        <f t="shared" si="1"/>
        <v>0.70011969420900233</v>
      </c>
      <c r="H13" s="212">
        <f t="shared" si="2"/>
        <v>0.8988235948773482</v>
      </c>
      <c r="I13" s="213">
        <v>15.808710471294896</v>
      </c>
      <c r="J13" s="214">
        <f t="shared" si="3"/>
        <v>0.21818239205484097</v>
      </c>
      <c r="K13" s="215">
        <f t="shared" si="4"/>
        <v>0.28010564991638193</v>
      </c>
      <c r="Z13" s="216">
        <f t="shared" si="5"/>
        <v>10.098477580284241</v>
      </c>
      <c r="AA13" s="216">
        <f t="shared" si="6"/>
        <v>40.629674388182828</v>
      </c>
      <c r="AB13" s="216">
        <f t="shared" si="7"/>
        <v>5.710232891010655</v>
      </c>
    </row>
    <row r="14" spans="1:35" x14ac:dyDescent="0.25">
      <c r="A14" s="13" t="s">
        <v>367</v>
      </c>
      <c r="B14" s="217">
        <v>105.60308235071059</v>
      </c>
      <c r="C14" s="217">
        <v>27.911412523092128</v>
      </c>
      <c r="D14" s="217">
        <v>77.691669827618469</v>
      </c>
      <c r="E14" s="218">
        <f t="shared" si="0"/>
        <v>0.73569509618670414</v>
      </c>
      <c r="F14" s="217">
        <v>69.808114278930944</v>
      </c>
      <c r="G14" s="218">
        <f t="shared" si="1"/>
        <v>0.66104239312917379</v>
      </c>
      <c r="H14" s="219">
        <f t="shared" si="2"/>
        <v>0.89852765983561067</v>
      </c>
      <c r="I14" s="217">
        <v>23.055343280359459</v>
      </c>
      <c r="J14" s="218">
        <f t="shared" si="3"/>
        <v>0.21832074184910685</v>
      </c>
      <c r="K14" s="219">
        <f t="shared" si="4"/>
        <v>0.29675437960742035</v>
      </c>
      <c r="Z14" s="216">
        <f t="shared" si="5"/>
        <v>15.171787731671934</v>
      </c>
      <c r="AA14" s="216">
        <f t="shared" si="6"/>
        <v>54.63632654725901</v>
      </c>
      <c r="AB14" s="216">
        <f t="shared" si="7"/>
        <v>7.8835555486875251</v>
      </c>
    </row>
    <row r="15" spans="1:35" x14ac:dyDescent="0.25">
      <c r="A15" s="12" t="s">
        <v>368</v>
      </c>
      <c r="B15" s="208">
        <v>170.41741483221773</v>
      </c>
      <c r="C15" s="208">
        <v>48.296285456162153</v>
      </c>
      <c r="D15" s="208">
        <v>122.12112937605556</v>
      </c>
      <c r="E15" s="209">
        <f t="shared" si="0"/>
        <v>0.71660005813542205</v>
      </c>
      <c r="F15" s="210">
        <v>109.84483034535749</v>
      </c>
      <c r="G15" s="211">
        <f t="shared" si="1"/>
        <v>0.64456341186435562</v>
      </c>
      <c r="H15" s="212">
        <f t="shared" si="2"/>
        <v>0.89947440632574838</v>
      </c>
      <c r="I15" s="213">
        <v>46.041030188740507</v>
      </c>
      <c r="J15" s="214">
        <f t="shared" si="3"/>
        <v>0.27016622822303465</v>
      </c>
      <c r="K15" s="215">
        <f t="shared" si="4"/>
        <v>0.37701117262814821</v>
      </c>
      <c r="Z15" s="216">
        <f t="shared" si="5"/>
        <v>33.764731158042437</v>
      </c>
      <c r="AA15" s="216">
        <f t="shared" si="6"/>
        <v>76.080099187315056</v>
      </c>
      <c r="AB15" s="216">
        <f t="shared" si="7"/>
        <v>12.27629903069807</v>
      </c>
    </row>
    <row r="16" spans="1:35" x14ac:dyDescent="0.25">
      <c r="A16" s="13" t="s">
        <v>369</v>
      </c>
      <c r="B16" s="217">
        <v>275.47923111328646</v>
      </c>
      <c r="C16" s="217">
        <v>87.193449508285539</v>
      </c>
      <c r="D16" s="217">
        <v>188.28578160500086</v>
      </c>
      <c r="E16" s="218">
        <f t="shared" si="0"/>
        <v>0.68348448935365047</v>
      </c>
      <c r="F16" s="217">
        <v>168.23495689983864</v>
      </c>
      <c r="G16" s="218">
        <f t="shared" si="1"/>
        <v>0.61069923935810133</v>
      </c>
      <c r="H16" s="219">
        <f t="shared" si="2"/>
        <v>0.89350855633259518</v>
      </c>
      <c r="I16" s="217">
        <v>68.559842753716538</v>
      </c>
      <c r="J16" s="218">
        <f t="shared" si="3"/>
        <v>0.24887481526882291</v>
      </c>
      <c r="K16" s="219">
        <f t="shared" si="4"/>
        <v>0.36412650052113965</v>
      </c>
      <c r="Z16" s="216">
        <f t="shared" si="5"/>
        <v>48.50901804855431</v>
      </c>
      <c r="AA16" s="216">
        <f t="shared" si="6"/>
        <v>119.72593885128433</v>
      </c>
      <c r="AB16" s="216">
        <f t="shared" si="7"/>
        <v>20.050824705162228</v>
      </c>
    </row>
    <row r="17" spans="1:35" x14ac:dyDescent="0.25">
      <c r="A17" s="12" t="s">
        <v>370</v>
      </c>
      <c r="B17" s="220">
        <v>466.74769102007059</v>
      </c>
      <c r="C17" s="220">
        <v>156.98118741205388</v>
      </c>
      <c r="D17" s="220">
        <v>309.76650360801676</v>
      </c>
      <c r="E17" s="221">
        <f t="shared" si="0"/>
        <v>0.66367013606650394</v>
      </c>
      <c r="F17" s="210">
        <v>275.82240112441849</v>
      </c>
      <c r="G17" s="211">
        <f t="shared" si="1"/>
        <v>0.59094540033312748</v>
      </c>
      <c r="H17" s="212">
        <f t="shared" si="2"/>
        <v>0.8904203582755621</v>
      </c>
      <c r="I17" s="213">
        <v>115.50416771212524</v>
      </c>
      <c r="J17" s="214">
        <f t="shared" si="3"/>
        <v>0.24746596487642497</v>
      </c>
      <c r="K17" s="215">
        <f t="shared" si="4"/>
        <v>0.37287494408461275</v>
      </c>
      <c r="Z17" s="216">
        <f t="shared" si="5"/>
        <v>81.560065228526966</v>
      </c>
      <c r="AA17" s="216">
        <f t="shared" si="6"/>
        <v>194.26233589589151</v>
      </c>
      <c r="AB17" s="216">
        <f t="shared" si="7"/>
        <v>33.944102483598272</v>
      </c>
    </row>
    <row r="18" spans="1:35" x14ac:dyDescent="0.25">
      <c r="A18" s="13" t="s">
        <v>371</v>
      </c>
      <c r="B18" s="217">
        <v>731.65609092090835</v>
      </c>
      <c r="C18" s="217">
        <v>261.77537259167508</v>
      </c>
      <c r="D18" s="217">
        <v>469.88071832923339</v>
      </c>
      <c r="E18" s="218">
        <f t="shared" si="0"/>
        <v>0.64221527594721717</v>
      </c>
      <c r="F18" s="217">
        <v>410.41265160075278</v>
      </c>
      <c r="G18" s="218">
        <f t="shared" si="1"/>
        <v>0.56093656117067459</v>
      </c>
      <c r="H18" s="219">
        <f t="shared" si="2"/>
        <v>0.87344007870777784</v>
      </c>
      <c r="I18" s="217">
        <v>180.81848583616068</v>
      </c>
      <c r="J18" s="218">
        <f t="shared" si="3"/>
        <v>0.24713589906505276</v>
      </c>
      <c r="K18" s="219">
        <f t="shared" si="4"/>
        <v>0.38481784585479795</v>
      </c>
      <c r="Z18" s="216">
        <f t="shared" si="5"/>
        <v>121.35041910768007</v>
      </c>
      <c r="AA18" s="216">
        <f t="shared" si="6"/>
        <v>289.06223249307271</v>
      </c>
      <c r="AB18" s="216">
        <f t="shared" si="7"/>
        <v>59.468066728480608</v>
      </c>
    </row>
    <row r="19" spans="1:35" x14ac:dyDescent="0.25">
      <c r="A19" s="12" t="s">
        <v>372</v>
      </c>
      <c r="B19" s="220">
        <v>1102.5770139826711</v>
      </c>
      <c r="C19" s="220">
        <v>427.05043622460551</v>
      </c>
      <c r="D19" s="220">
        <v>675.52657775806574</v>
      </c>
      <c r="E19" s="221">
        <f t="shared" si="0"/>
        <v>0.61267972140827054</v>
      </c>
      <c r="F19" s="210">
        <v>580.38945234703363</v>
      </c>
      <c r="G19" s="211">
        <f t="shared" si="1"/>
        <v>0.52639357159331768</v>
      </c>
      <c r="H19" s="212">
        <f t="shared" si="2"/>
        <v>0.8591659772635849</v>
      </c>
      <c r="I19" s="213">
        <v>286.12447071647597</v>
      </c>
      <c r="J19" s="214">
        <f t="shared" si="3"/>
        <v>0.25950520198398846</v>
      </c>
      <c r="K19" s="215">
        <f t="shared" si="4"/>
        <v>0.42355768098135299</v>
      </c>
      <c r="Z19" s="216">
        <f t="shared" si="5"/>
        <v>190.98734530544385</v>
      </c>
      <c r="AA19" s="216">
        <f t="shared" si="6"/>
        <v>389.40210704158977</v>
      </c>
      <c r="AB19" s="216">
        <f t="shared" si="7"/>
        <v>95.137125411032116</v>
      </c>
    </row>
    <row r="20" spans="1:35" x14ac:dyDescent="0.25">
      <c r="A20" s="13" t="s">
        <v>373</v>
      </c>
      <c r="B20" s="217">
        <v>1733.1033215584264</v>
      </c>
      <c r="C20" s="217">
        <v>720.46883679886787</v>
      </c>
      <c r="D20" s="217">
        <v>1012.6344847595589</v>
      </c>
      <c r="E20" s="218">
        <f t="shared" si="0"/>
        <v>0.58428973746873114</v>
      </c>
      <c r="F20" s="217">
        <v>818.25185207751224</v>
      </c>
      <c r="G20" s="218">
        <f t="shared" si="1"/>
        <v>0.47213102756143288</v>
      </c>
      <c r="H20" s="219">
        <f t="shared" si="2"/>
        <v>0.80804264953686511</v>
      </c>
      <c r="I20" s="217">
        <v>494.24230841731827</v>
      </c>
      <c r="J20" s="218">
        <f t="shared" si="3"/>
        <v>0.28517763613359759</v>
      </c>
      <c r="K20" s="219">
        <f t="shared" si="4"/>
        <v>0.48807572313189762</v>
      </c>
      <c r="Z20" s="216">
        <f t="shared" si="5"/>
        <v>299.85967573527165</v>
      </c>
      <c r="AA20" s="216">
        <f t="shared" si="6"/>
        <v>518.39217634224065</v>
      </c>
      <c r="AB20" s="216">
        <f t="shared" si="7"/>
        <v>194.38263268204662</v>
      </c>
    </row>
    <row r="21" spans="1:35" x14ac:dyDescent="0.25">
      <c r="A21" s="12" t="s">
        <v>374</v>
      </c>
      <c r="B21" s="220">
        <v>2935.0194160773449</v>
      </c>
      <c r="C21" s="220">
        <v>2830.8427444486169</v>
      </c>
      <c r="D21" s="220">
        <v>104.17667162872787</v>
      </c>
      <c r="E21" s="221">
        <f t="shared" si="0"/>
        <v>3.5494372220528633E-2</v>
      </c>
      <c r="F21" s="210">
        <v>104.17667162872787</v>
      </c>
      <c r="G21" s="211">
        <f t="shared" si="1"/>
        <v>3.5494372220528633E-2</v>
      </c>
      <c r="H21" s="212">
        <f t="shared" si="2"/>
        <v>1</v>
      </c>
      <c r="I21" s="213">
        <v>3.0803205470967949</v>
      </c>
      <c r="J21" s="214">
        <f t="shared" si="3"/>
        <v>1.0495060203770798E-3</v>
      </c>
      <c r="K21" s="215">
        <f t="shared" si="4"/>
        <v>2.9568237292842848E-2</v>
      </c>
      <c r="Z21" s="216">
        <f t="shared" si="5"/>
        <v>3.0803205470967949</v>
      </c>
      <c r="AA21" s="216">
        <f t="shared" si="6"/>
        <v>101.09635108163108</v>
      </c>
      <c r="AB21" s="216">
        <f t="shared" si="7"/>
        <v>0</v>
      </c>
    </row>
    <row r="22" spans="1:35" x14ac:dyDescent="0.25">
      <c r="A22" s="13" t="s">
        <v>375</v>
      </c>
      <c r="B22" s="217">
        <v>5444.332815233879</v>
      </c>
      <c r="C22" s="217">
        <v>5263.9735523947666</v>
      </c>
      <c r="D22" s="217">
        <v>180.35926283911306</v>
      </c>
      <c r="E22" s="218">
        <f t="shared" si="0"/>
        <v>3.3127890773768785E-2</v>
      </c>
      <c r="F22" s="217">
        <v>180.35926283911306</v>
      </c>
      <c r="G22" s="218">
        <f t="shared" si="1"/>
        <v>3.3127890773768785E-2</v>
      </c>
      <c r="H22" s="219">
        <f t="shared" si="2"/>
        <v>1</v>
      </c>
      <c r="I22" s="217">
        <v>8.6505494488462453</v>
      </c>
      <c r="J22" s="218">
        <f t="shared" si="3"/>
        <v>1.5889090072967248E-3</v>
      </c>
      <c r="K22" s="219">
        <f t="shared" si="4"/>
        <v>4.7962878715926256E-2</v>
      </c>
      <c r="Z22" s="216">
        <f t="shared" si="5"/>
        <v>8.6505494488462453</v>
      </c>
      <c r="AA22" s="216">
        <f t="shared" si="6"/>
        <v>171.70871339026681</v>
      </c>
      <c r="AB22" s="216">
        <f t="shared" si="7"/>
        <v>0</v>
      </c>
    </row>
    <row r="23" spans="1:35" x14ac:dyDescent="0.25">
      <c r="A23" s="12" t="s">
        <v>376</v>
      </c>
      <c r="B23" s="220">
        <v>10415.647890523345</v>
      </c>
      <c r="C23" s="220">
        <v>10077.313365631724</v>
      </c>
      <c r="D23" s="220">
        <v>338.33452489162119</v>
      </c>
      <c r="E23" s="221">
        <f t="shared" si="0"/>
        <v>3.2483291337013623E-2</v>
      </c>
      <c r="F23" s="210">
        <v>338.33452489162119</v>
      </c>
      <c r="G23" s="211">
        <f t="shared" si="1"/>
        <v>3.2483291337013623E-2</v>
      </c>
      <c r="H23" s="212">
        <f t="shared" si="2"/>
        <v>1</v>
      </c>
      <c r="I23" s="213">
        <v>14.933250477913026</v>
      </c>
      <c r="J23" s="214">
        <f t="shared" si="3"/>
        <v>1.4337322684938314E-3</v>
      </c>
      <c r="K23" s="215">
        <f t="shared" si="4"/>
        <v>4.4137530695977888E-2</v>
      </c>
      <c r="Z23" s="216">
        <f t="shared" si="5"/>
        <v>14.933250477913026</v>
      </c>
      <c r="AA23" s="216">
        <f t="shared" si="6"/>
        <v>323.40127441370817</v>
      </c>
      <c r="AB23" s="216">
        <f t="shared" si="7"/>
        <v>0</v>
      </c>
    </row>
    <row r="24" spans="1:35" x14ac:dyDescent="0.25">
      <c r="A24" s="13" t="s">
        <v>377</v>
      </c>
      <c r="B24" s="217">
        <v>19086.986682358423</v>
      </c>
      <c r="C24" s="217">
        <v>18410.819878049635</v>
      </c>
      <c r="D24" s="217">
        <v>676.16680430879001</v>
      </c>
      <c r="E24" s="218">
        <f t="shared" si="0"/>
        <v>3.542553969159272E-2</v>
      </c>
      <c r="F24" s="217">
        <v>676.16680430879001</v>
      </c>
      <c r="G24" s="218">
        <f t="shared" si="1"/>
        <v>3.542553969159272E-2</v>
      </c>
      <c r="H24" s="219">
        <f t="shared" si="2"/>
        <v>1</v>
      </c>
      <c r="I24" s="217">
        <v>28.285677311204573</v>
      </c>
      <c r="J24" s="218">
        <f t="shared" si="3"/>
        <v>1.4819351939585228E-3</v>
      </c>
      <c r="K24" s="219">
        <f t="shared" si="4"/>
        <v>4.1832395691355391E-2</v>
      </c>
      <c r="Z24" s="216">
        <f t="shared" si="5"/>
        <v>28.285677311204573</v>
      </c>
      <c r="AA24" s="216">
        <f t="shared" si="6"/>
        <v>647.8811269975854</v>
      </c>
      <c r="AB24" s="216">
        <f t="shared" si="7"/>
        <v>0</v>
      </c>
    </row>
    <row r="25" spans="1:35" x14ac:dyDescent="0.25">
      <c r="A25" s="12" t="s">
        <v>378</v>
      </c>
      <c r="B25" s="220">
        <v>33148.28229363935</v>
      </c>
      <c r="C25" s="220">
        <v>32050.904095772021</v>
      </c>
      <c r="D25" s="220">
        <v>1097.3781978673296</v>
      </c>
      <c r="E25" s="221">
        <f t="shared" si="0"/>
        <v>3.3105130098336946E-2</v>
      </c>
      <c r="F25" s="210">
        <v>1097.3781978673296</v>
      </c>
      <c r="G25" s="211">
        <f t="shared" si="1"/>
        <v>3.3105130098336946E-2</v>
      </c>
      <c r="H25" s="212">
        <f t="shared" si="2"/>
        <v>1</v>
      </c>
      <c r="I25" s="213">
        <v>32.292267127419485</v>
      </c>
      <c r="J25" s="214">
        <f t="shared" si="3"/>
        <v>9.7417618328946953E-4</v>
      </c>
      <c r="K25" s="215">
        <f t="shared" si="4"/>
        <v>2.9426743842894846E-2</v>
      </c>
      <c r="Z25" s="216">
        <f t="shared" si="5"/>
        <v>32.292267127419485</v>
      </c>
      <c r="AA25" s="216">
        <f t="shared" si="6"/>
        <v>1065.0859307399101</v>
      </c>
      <c r="AB25" s="216">
        <f t="shared" si="7"/>
        <v>0</v>
      </c>
    </row>
    <row r="26" spans="1:35" ht="15.75" thickBot="1" x14ac:dyDescent="0.3">
      <c r="A26" s="222" t="s">
        <v>379</v>
      </c>
      <c r="B26" s="223">
        <v>299.86346410314064</v>
      </c>
      <c r="C26" s="223">
        <v>107.53020857590253</v>
      </c>
      <c r="D26" s="224">
        <v>192.33325552723807</v>
      </c>
      <c r="E26" s="225">
        <f t="shared" si="0"/>
        <v>0.64140276676415431</v>
      </c>
      <c r="F26" s="226">
        <v>162.94369235791635</v>
      </c>
      <c r="G26" s="227">
        <f t="shared" si="1"/>
        <v>0.54339295000564136</v>
      </c>
      <c r="H26" s="228">
        <f t="shared" si="2"/>
        <v>0.84719458375122447</v>
      </c>
      <c r="I26" s="229">
        <v>78.753658468011395</v>
      </c>
      <c r="J26" s="230">
        <f t="shared" si="3"/>
        <v>0.26263172375319249</v>
      </c>
      <c r="K26" s="231">
        <f t="shared" si="4"/>
        <v>0.40946459442037764</v>
      </c>
    </row>
    <row r="27" spans="1:35" ht="16.5" thickTop="1" thickBot="1" x14ac:dyDescent="0.3">
      <c r="A27" s="232" t="s">
        <v>380</v>
      </c>
      <c r="B27" s="233">
        <v>930.27588369002115</v>
      </c>
      <c r="C27" s="233">
        <v>734.1725188422198</v>
      </c>
      <c r="D27" s="234">
        <v>196.10336484780152</v>
      </c>
      <c r="E27" s="235">
        <f t="shared" si="0"/>
        <v>0.21080129914788318</v>
      </c>
      <c r="F27" s="236">
        <v>169.55032621022767</v>
      </c>
      <c r="G27" s="237">
        <f t="shared" si="1"/>
        <v>0.18225811201048378</v>
      </c>
      <c r="H27" s="238">
        <f t="shared" si="2"/>
        <v>0.86459672092734352</v>
      </c>
      <c r="I27" s="239">
        <v>72.059652021622611</v>
      </c>
      <c r="J27" s="240">
        <f t="shared" si="3"/>
        <v>7.7460518202182846E-2</v>
      </c>
      <c r="K27" s="241">
        <f t="shared" si="4"/>
        <v>0.36745749914872233</v>
      </c>
    </row>
    <row r="28" spans="1:35" ht="15.75" thickTop="1" x14ac:dyDescent="0.25">
      <c r="A28" s="10" t="s">
        <v>6</v>
      </c>
      <c r="B28" s="47" t="s">
        <v>389</v>
      </c>
      <c r="C28" s="47"/>
      <c r="D28" s="47"/>
      <c r="E28" s="47"/>
      <c r="F28" s="47"/>
      <c r="G28" s="47"/>
      <c r="H28" s="47"/>
      <c r="I28" s="47"/>
      <c r="J28" s="47"/>
    </row>
    <row r="30" spans="1:35" ht="52.5" customHeight="1" x14ac:dyDescent="0.25">
      <c r="A30" s="14" t="s">
        <v>120</v>
      </c>
      <c r="B30" s="274" t="s">
        <v>390</v>
      </c>
      <c r="C30" s="274"/>
      <c r="D30" s="274"/>
      <c r="E30" s="274"/>
      <c r="F30" s="274"/>
      <c r="G30" s="274"/>
      <c r="H30" s="274"/>
      <c r="I30" s="274"/>
      <c r="J30" s="274"/>
      <c r="K30" s="274"/>
      <c r="M30" s="14" t="s">
        <v>9</v>
      </c>
      <c r="N30" s="274" t="s">
        <v>391</v>
      </c>
      <c r="O30" s="274"/>
      <c r="P30" s="274"/>
      <c r="Q30" s="274"/>
      <c r="R30" s="274"/>
      <c r="S30" s="274"/>
      <c r="T30" s="274"/>
      <c r="U30" s="274"/>
      <c r="V30" s="274"/>
      <c r="W30" s="274"/>
      <c r="Y30" s="14" t="s">
        <v>9</v>
      </c>
      <c r="Z30" s="274" t="s">
        <v>391</v>
      </c>
      <c r="AA30" s="274"/>
      <c r="AB30" s="274"/>
      <c r="AC30" s="274"/>
      <c r="AD30" s="274"/>
      <c r="AE30" s="274"/>
      <c r="AF30" s="274"/>
      <c r="AG30" s="274"/>
      <c r="AH30" s="274"/>
      <c r="AI30" s="274"/>
    </row>
    <row r="31" spans="1:35" ht="21" x14ac:dyDescent="0.25">
      <c r="A31" s="9"/>
      <c r="B31" s="16" t="s">
        <v>392</v>
      </c>
      <c r="C31" s="16"/>
      <c r="D31" s="15"/>
      <c r="M31" s="9"/>
      <c r="N31" s="198" t="s">
        <v>392</v>
      </c>
      <c r="Y31" s="9"/>
      <c r="Z31" s="198" t="s">
        <v>392</v>
      </c>
    </row>
    <row r="32" spans="1:35" ht="35.25" thickBot="1" x14ac:dyDescent="0.3">
      <c r="A32" s="9"/>
      <c r="B32" s="199" t="s">
        <v>348</v>
      </c>
      <c r="C32" s="199" t="s">
        <v>349</v>
      </c>
      <c r="D32" s="276" t="s">
        <v>205</v>
      </c>
      <c r="E32" s="276"/>
      <c r="F32" s="277" t="s">
        <v>381</v>
      </c>
      <c r="G32" s="277"/>
      <c r="H32" s="277"/>
      <c r="I32" s="278" t="s">
        <v>382</v>
      </c>
      <c r="J32" s="278"/>
      <c r="K32" s="278"/>
      <c r="L32" s="200"/>
      <c r="Z32" s="200" t="s">
        <v>350</v>
      </c>
    </row>
    <row r="33" spans="1:28" ht="45.75" thickTop="1" x14ac:dyDescent="0.25">
      <c r="A33" s="201" t="s">
        <v>185</v>
      </c>
      <c r="B33" s="202" t="s">
        <v>352</v>
      </c>
      <c r="C33" s="202" t="s">
        <v>352</v>
      </c>
      <c r="D33" s="58" t="s">
        <v>352</v>
      </c>
      <c r="E33" s="58" t="s">
        <v>353</v>
      </c>
      <c r="F33" s="203" t="s">
        <v>352</v>
      </c>
      <c r="G33" s="203" t="s">
        <v>353</v>
      </c>
      <c r="H33" s="204" t="s">
        <v>354</v>
      </c>
      <c r="I33" s="205" t="s">
        <v>352</v>
      </c>
      <c r="J33" s="205" t="s">
        <v>353</v>
      </c>
      <c r="K33" s="206" t="s">
        <v>354</v>
      </c>
      <c r="L33" s="207"/>
      <c r="Z33" s="207" t="s">
        <v>355</v>
      </c>
      <c r="AA33" s="207" t="s">
        <v>356</v>
      </c>
      <c r="AB33" s="207" t="s">
        <v>357</v>
      </c>
    </row>
    <row r="34" spans="1:28" x14ac:dyDescent="0.25">
      <c r="A34" s="12" t="s">
        <v>358</v>
      </c>
      <c r="B34" s="208">
        <v>362.26342050615887</v>
      </c>
      <c r="C34" s="208">
        <v>57.565725064325598</v>
      </c>
      <c r="D34" s="208">
        <v>304.69769544183322</v>
      </c>
      <c r="E34" s="209">
        <f>D34/$B34</f>
        <v>0.84109429270033909</v>
      </c>
      <c r="F34" s="210">
        <v>21.517410155498215</v>
      </c>
      <c r="G34" s="211">
        <f>F34/$B34</f>
        <v>5.9397137379848697E-2</v>
      </c>
      <c r="H34" s="212">
        <f>F34/$D34</f>
        <v>7.0618880540912685E-2</v>
      </c>
      <c r="I34" s="213">
        <v>285.14336765673494</v>
      </c>
      <c r="J34" s="214">
        <f>I34/$B34</f>
        <v>0.78711609154004325</v>
      </c>
      <c r="K34" s="215">
        <f>I34/$D34</f>
        <v>0.9358238408835251</v>
      </c>
      <c r="Z34" s="216">
        <f>-D34+F34+I34</f>
        <v>1.9630823703999454</v>
      </c>
      <c r="AA34" s="216">
        <f>F34-$Z34</f>
        <v>19.55432778509827</v>
      </c>
      <c r="AB34" s="216">
        <f>I34-$Z34</f>
        <v>283.18028528633499</v>
      </c>
    </row>
    <row r="35" spans="1:28" x14ac:dyDescent="0.25">
      <c r="A35" s="13" t="s">
        <v>359</v>
      </c>
      <c r="B35" s="217">
        <v>13.871032984137766</v>
      </c>
      <c r="C35" s="217">
        <v>5.7908067535092522</v>
      </c>
      <c r="D35" s="217">
        <v>8.0802262306285151</v>
      </c>
      <c r="E35" s="218">
        <f t="shared" ref="E35:E56" si="8">D35/$B35</f>
        <v>0.58252519764524135</v>
      </c>
      <c r="F35" s="217">
        <v>3.7033111937108929</v>
      </c>
      <c r="G35" s="218">
        <f t="shared" ref="G35:G56" si="9">F35/$B35</f>
        <v>0.26698164426152099</v>
      </c>
      <c r="H35" s="219">
        <f t="shared" ref="H35:H56" si="10">F35/$D35</f>
        <v>0.45831776091531951</v>
      </c>
      <c r="I35" s="217">
        <v>4.376915036917624</v>
      </c>
      <c r="J35" s="218">
        <f t="shared" ref="J35:J56" si="11">I35/$B35</f>
        <v>0.31554355338372053</v>
      </c>
      <c r="K35" s="219">
        <f t="shared" ref="K35:K56" si="12">I35/$D35</f>
        <v>0.54168223908468072</v>
      </c>
      <c r="Z35" s="216">
        <f t="shared" ref="Z35:Z54" si="13">-D35+F35+I35</f>
        <v>0</v>
      </c>
      <c r="AA35" s="216">
        <f t="shared" ref="AA35:AA54" si="14">F35-Z35</f>
        <v>3.7033111937108929</v>
      </c>
      <c r="AB35" s="216">
        <f t="shared" ref="AB35:AB54" si="15">I35-$Z35</f>
        <v>4.376915036917624</v>
      </c>
    </row>
    <row r="36" spans="1:28" x14ac:dyDescent="0.25">
      <c r="A36" s="12" t="s">
        <v>360</v>
      </c>
      <c r="B36" s="220">
        <v>7.7523746549578565</v>
      </c>
      <c r="C36" s="220">
        <v>4.5017962735478578</v>
      </c>
      <c r="D36" s="220">
        <v>3.2505783814099978</v>
      </c>
      <c r="E36" s="221">
        <f t="shared" si="8"/>
        <v>0.41930099177174873</v>
      </c>
      <c r="F36" s="210">
        <v>1.9993604892721377</v>
      </c>
      <c r="G36" s="211">
        <f t="shared" si="9"/>
        <v>0.25790297531524636</v>
      </c>
      <c r="H36" s="212">
        <f t="shared" si="10"/>
        <v>0.61507838134482351</v>
      </c>
      <c r="I36" s="213">
        <v>1.4288682354027358</v>
      </c>
      <c r="J36" s="214">
        <f t="shared" si="11"/>
        <v>0.18431361989051126</v>
      </c>
      <c r="K36" s="215">
        <f t="shared" si="12"/>
        <v>0.43957353668947313</v>
      </c>
      <c r="Z36" s="216">
        <f t="shared" si="13"/>
        <v>0.17765034326487572</v>
      </c>
      <c r="AA36" s="216">
        <f t="shared" si="14"/>
        <v>1.821710146007262</v>
      </c>
      <c r="AB36" s="216">
        <f t="shared" si="15"/>
        <v>1.2512178921378601</v>
      </c>
    </row>
    <row r="37" spans="1:28" x14ac:dyDescent="0.25">
      <c r="A37" s="13" t="s">
        <v>361</v>
      </c>
      <c r="B37" s="217">
        <v>9.4481662441949545</v>
      </c>
      <c r="C37" s="217">
        <v>4.6212972183082464</v>
      </c>
      <c r="D37" s="217">
        <v>4.8268690258867091</v>
      </c>
      <c r="E37" s="218">
        <f t="shared" si="8"/>
        <v>0.51087892625221154</v>
      </c>
      <c r="F37" s="217">
        <v>2.8967499878643315</v>
      </c>
      <c r="G37" s="218">
        <f t="shared" si="9"/>
        <v>0.30659388425178513</v>
      </c>
      <c r="H37" s="219">
        <f t="shared" si="10"/>
        <v>0.6001302236147148</v>
      </c>
      <c r="I37" s="217">
        <v>2.3181440653113725</v>
      </c>
      <c r="J37" s="218">
        <f t="shared" si="11"/>
        <v>0.24535386078072693</v>
      </c>
      <c r="K37" s="219">
        <f t="shared" si="12"/>
        <v>0.48025833161808718</v>
      </c>
      <c r="Z37" s="216">
        <f t="shared" si="13"/>
        <v>0.38802502728899491</v>
      </c>
      <c r="AA37" s="216">
        <f t="shared" si="14"/>
        <v>2.5087249605753366</v>
      </c>
      <c r="AB37" s="216">
        <f t="shared" si="15"/>
        <v>1.9301190380223776</v>
      </c>
    </row>
    <row r="38" spans="1:28" x14ac:dyDescent="0.25">
      <c r="A38" s="12" t="s">
        <v>362</v>
      </c>
      <c r="B38" s="220">
        <v>32.090005286657821</v>
      </c>
      <c r="C38" s="220">
        <v>6.9041140606319722</v>
      </c>
      <c r="D38" s="220">
        <v>25.185891226025849</v>
      </c>
      <c r="E38" s="221">
        <f t="shared" si="8"/>
        <v>0.78485157609174594</v>
      </c>
      <c r="F38" s="210">
        <v>22.38886073930458</v>
      </c>
      <c r="G38" s="211">
        <f t="shared" si="9"/>
        <v>0.69768953103330522</v>
      </c>
      <c r="H38" s="212">
        <f t="shared" si="10"/>
        <v>0.88894454988231841</v>
      </c>
      <c r="I38" s="213">
        <v>2.7970304867212734</v>
      </c>
      <c r="J38" s="214">
        <f t="shared" si="11"/>
        <v>8.7162045058440829E-2</v>
      </c>
      <c r="K38" s="215">
        <f t="shared" si="12"/>
        <v>0.11105545011768181</v>
      </c>
      <c r="Z38" s="216">
        <f t="shared" si="13"/>
        <v>4.4408920985006262E-15</v>
      </c>
      <c r="AA38" s="216">
        <f t="shared" si="14"/>
        <v>22.388860739304576</v>
      </c>
      <c r="AB38" s="216">
        <f t="shared" si="15"/>
        <v>2.797030486721269</v>
      </c>
    </row>
    <row r="39" spans="1:28" x14ac:dyDescent="0.25">
      <c r="A39" s="13" t="s">
        <v>363</v>
      </c>
      <c r="B39" s="217">
        <v>56.060896811933979</v>
      </c>
      <c r="C39" s="217">
        <v>9.0626436683048688</v>
      </c>
      <c r="D39" s="217">
        <v>46.998253143629114</v>
      </c>
      <c r="E39" s="218">
        <f t="shared" si="8"/>
        <v>0.83834287027717236</v>
      </c>
      <c r="F39" s="217">
        <v>42.89337447202319</v>
      </c>
      <c r="G39" s="218">
        <f t="shared" si="9"/>
        <v>0.76512108994468053</v>
      </c>
      <c r="H39" s="219">
        <f t="shared" si="10"/>
        <v>0.91265890970327768</v>
      </c>
      <c r="I39" s="217">
        <v>4.2756157092500295</v>
      </c>
      <c r="J39" s="218">
        <f t="shared" si="11"/>
        <v>7.6267344127464207E-2</v>
      </c>
      <c r="K39" s="219">
        <f t="shared" si="12"/>
        <v>9.0973928247578162E-2</v>
      </c>
      <c r="Z39" s="216">
        <f t="shared" si="13"/>
        <v>0.17073703764410553</v>
      </c>
      <c r="AA39" s="216">
        <f t="shared" si="14"/>
        <v>42.722637434379081</v>
      </c>
      <c r="AB39" s="216">
        <f t="shared" si="15"/>
        <v>4.104878671605924</v>
      </c>
    </row>
    <row r="40" spans="1:28" x14ac:dyDescent="0.25">
      <c r="A40" s="12" t="s">
        <v>364</v>
      </c>
      <c r="B40" s="220">
        <v>58.968591397289821</v>
      </c>
      <c r="C40" s="220">
        <v>6.8085759691002501</v>
      </c>
      <c r="D40" s="220">
        <v>52.16001542818956</v>
      </c>
      <c r="E40" s="221">
        <f t="shared" si="8"/>
        <v>0.8845389417015449</v>
      </c>
      <c r="F40" s="210">
        <v>49.242950054731999</v>
      </c>
      <c r="G40" s="211">
        <f t="shared" si="9"/>
        <v>0.83507082139654421</v>
      </c>
      <c r="H40" s="212">
        <f t="shared" si="10"/>
        <v>0.94407468346182566</v>
      </c>
      <c r="I40" s="213">
        <v>3.251673563996849</v>
      </c>
      <c r="J40" s="214">
        <f t="shared" si="11"/>
        <v>5.5142466301921787E-2</v>
      </c>
      <c r="K40" s="215">
        <f t="shared" si="12"/>
        <v>6.2340348968522391E-2</v>
      </c>
      <c r="Z40" s="216">
        <f t="shared" si="13"/>
        <v>0.33460819053928814</v>
      </c>
      <c r="AA40" s="216">
        <f t="shared" si="14"/>
        <v>48.908341864192714</v>
      </c>
      <c r="AB40" s="216">
        <f t="shared" si="15"/>
        <v>2.9170653734575609</v>
      </c>
    </row>
    <row r="41" spans="1:28" x14ac:dyDescent="0.25">
      <c r="A41" s="13" t="s">
        <v>365</v>
      </c>
      <c r="B41" s="217">
        <v>77.557532610243356</v>
      </c>
      <c r="C41" s="217">
        <v>11.019992649146324</v>
      </c>
      <c r="D41" s="217">
        <v>66.537539961097039</v>
      </c>
      <c r="E41" s="218">
        <f t="shared" si="8"/>
        <v>0.85791202635950203</v>
      </c>
      <c r="F41" s="217">
        <v>61.773000397729511</v>
      </c>
      <c r="G41" s="218">
        <f t="shared" si="9"/>
        <v>0.79647970118083522</v>
      </c>
      <c r="H41" s="219">
        <f t="shared" si="10"/>
        <v>0.92839321131870456</v>
      </c>
      <c r="I41" s="217">
        <v>8.2121772083944808</v>
      </c>
      <c r="J41" s="218">
        <f t="shared" si="11"/>
        <v>0.105884972510199</v>
      </c>
      <c r="K41" s="219">
        <f t="shared" si="12"/>
        <v>0.1234217137152343</v>
      </c>
      <c r="Z41" s="216">
        <f t="shared" si="13"/>
        <v>3.447637645026953</v>
      </c>
      <c r="AA41" s="216">
        <f t="shared" si="14"/>
        <v>58.32536275270256</v>
      </c>
      <c r="AB41" s="216">
        <f t="shared" si="15"/>
        <v>4.7645395633675278</v>
      </c>
    </row>
    <row r="42" spans="1:28" x14ac:dyDescent="0.25">
      <c r="A42" s="12" t="s">
        <v>366</v>
      </c>
      <c r="B42" s="220">
        <v>93.255304573758536</v>
      </c>
      <c r="C42" s="220">
        <v>19.733133200572812</v>
      </c>
      <c r="D42" s="220">
        <v>73.522171373185728</v>
      </c>
      <c r="E42" s="221">
        <f t="shared" si="8"/>
        <v>0.78839666772022332</v>
      </c>
      <c r="F42" s="210">
        <v>68.16993957724921</v>
      </c>
      <c r="G42" s="211">
        <f t="shared" si="9"/>
        <v>0.73100334494464569</v>
      </c>
      <c r="H42" s="212">
        <f t="shared" si="10"/>
        <v>0.92720247925255739</v>
      </c>
      <c r="I42" s="213">
        <v>12.31496577546217</v>
      </c>
      <c r="J42" s="214">
        <f t="shared" si="11"/>
        <v>0.13205646404512977</v>
      </c>
      <c r="K42" s="215">
        <f t="shared" si="12"/>
        <v>0.16750002816094142</v>
      </c>
      <c r="Z42" s="216">
        <f t="shared" si="13"/>
        <v>6.9627339795256518</v>
      </c>
      <c r="AA42" s="216">
        <f t="shared" si="14"/>
        <v>61.207205597723558</v>
      </c>
      <c r="AB42" s="216">
        <f t="shared" si="15"/>
        <v>5.3522317959365182</v>
      </c>
    </row>
    <row r="43" spans="1:28" x14ac:dyDescent="0.25">
      <c r="A43" s="13" t="s">
        <v>367</v>
      </c>
      <c r="B43" s="217">
        <v>126.70199476793526</v>
      </c>
      <c r="C43" s="217">
        <v>33.323268475606632</v>
      </c>
      <c r="D43" s="217">
        <v>93.378726292328622</v>
      </c>
      <c r="E43" s="218">
        <f t="shared" si="8"/>
        <v>0.73699491837803466</v>
      </c>
      <c r="F43" s="217">
        <v>83.517893655983556</v>
      </c>
      <c r="G43" s="218">
        <f t="shared" si="9"/>
        <v>0.65916794608445739</v>
      </c>
      <c r="H43" s="219">
        <f t="shared" si="10"/>
        <v>0.89439958084805049</v>
      </c>
      <c r="I43" s="217">
        <v>20.317543589413361</v>
      </c>
      <c r="J43" s="218">
        <f t="shared" si="11"/>
        <v>0.16035693539495216</v>
      </c>
      <c r="K43" s="219">
        <f t="shared" si="12"/>
        <v>0.21758214527158865</v>
      </c>
      <c r="Z43" s="216">
        <f t="shared" si="13"/>
        <v>10.456710953068296</v>
      </c>
      <c r="AA43" s="216">
        <f t="shared" si="14"/>
        <v>73.061182702915261</v>
      </c>
      <c r="AB43" s="216">
        <f t="shared" si="15"/>
        <v>9.8608326363450658</v>
      </c>
    </row>
    <row r="44" spans="1:28" x14ac:dyDescent="0.25">
      <c r="A44" s="12" t="s">
        <v>368</v>
      </c>
      <c r="B44" s="208">
        <v>197.92055486689878</v>
      </c>
      <c r="C44" s="208">
        <v>55.523429046922921</v>
      </c>
      <c r="D44" s="208">
        <v>142.39712581997583</v>
      </c>
      <c r="E44" s="209">
        <f t="shared" si="8"/>
        <v>0.71946608029538739</v>
      </c>
      <c r="F44" s="210">
        <v>128.25395942489598</v>
      </c>
      <c r="G44" s="211">
        <f t="shared" si="9"/>
        <v>0.64800727499549771</v>
      </c>
      <c r="H44" s="212">
        <f t="shared" si="10"/>
        <v>0.90067800657044017</v>
      </c>
      <c r="I44" s="213">
        <v>41.342309092420955</v>
      </c>
      <c r="J44" s="214">
        <f t="shared" si="11"/>
        <v>0.20888335281913281</v>
      </c>
      <c r="K44" s="215">
        <f t="shared" si="12"/>
        <v>0.29033106429892108</v>
      </c>
      <c r="Z44" s="216">
        <f t="shared" si="13"/>
        <v>27.199142697341109</v>
      </c>
      <c r="AA44" s="216">
        <f t="shared" si="14"/>
        <v>101.05481672755488</v>
      </c>
      <c r="AB44" s="216">
        <f t="shared" si="15"/>
        <v>14.143166395079845</v>
      </c>
    </row>
    <row r="45" spans="1:28" x14ac:dyDescent="0.25">
      <c r="A45" s="13" t="s">
        <v>369</v>
      </c>
      <c r="B45" s="217">
        <v>332.30595734662575</v>
      </c>
      <c r="C45" s="217">
        <v>107.01766279218813</v>
      </c>
      <c r="D45" s="217">
        <v>225.28829455443761</v>
      </c>
      <c r="E45" s="218">
        <f t="shared" si="8"/>
        <v>0.67795442595523847</v>
      </c>
      <c r="F45" s="217">
        <v>201.51722385284833</v>
      </c>
      <c r="G45" s="218">
        <f t="shared" si="9"/>
        <v>0.60642073787033346</v>
      </c>
      <c r="H45" s="219">
        <f t="shared" si="10"/>
        <v>0.89448599294249909</v>
      </c>
      <c r="I45" s="217">
        <v>68.61402149523785</v>
      </c>
      <c r="J45" s="218">
        <f t="shared" si="11"/>
        <v>0.20647845751277669</v>
      </c>
      <c r="K45" s="219">
        <f t="shared" si="12"/>
        <v>0.30456096989388093</v>
      </c>
      <c r="Z45" s="216">
        <f t="shared" si="13"/>
        <v>44.842950793648569</v>
      </c>
      <c r="AA45" s="216">
        <f t="shared" si="14"/>
        <v>156.67427305919978</v>
      </c>
      <c r="AB45" s="216">
        <f t="shared" si="15"/>
        <v>23.771070701589281</v>
      </c>
    </row>
    <row r="46" spans="1:28" x14ac:dyDescent="0.25">
      <c r="A46" s="12" t="s">
        <v>370</v>
      </c>
      <c r="B46" s="220">
        <v>580.1510943311315</v>
      </c>
      <c r="C46" s="220">
        <v>194.20683262957274</v>
      </c>
      <c r="D46" s="220">
        <v>385.94426170155879</v>
      </c>
      <c r="E46" s="221">
        <f t="shared" si="8"/>
        <v>0.66524783883502303</v>
      </c>
      <c r="F46" s="210">
        <v>343.48484416801233</v>
      </c>
      <c r="G46" s="211">
        <f t="shared" si="9"/>
        <v>0.59206101225065044</v>
      </c>
      <c r="H46" s="212">
        <f t="shared" si="10"/>
        <v>0.8899856229333466</v>
      </c>
      <c r="I46" s="213">
        <v>125.26169742761229</v>
      </c>
      <c r="J46" s="214">
        <f t="shared" si="11"/>
        <v>0.21591219710104859</v>
      </c>
      <c r="K46" s="215">
        <f t="shared" si="12"/>
        <v>0.32455903574095391</v>
      </c>
      <c r="Z46" s="216">
        <f t="shared" si="13"/>
        <v>82.802279894065833</v>
      </c>
      <c r="AA46" s="216">
        <f t="shared" si="14"/>
        <v>260.68256427394647</v>
      </c>
      <c r="AB46" s="216">
        <f t="shared" si="15"/>
        <v>42.459417533546457</v>
      </c>
    </row>
    <row r="47" spans="1:28" x14ac:dyDescent="0.25">
      <c r="A47" s="13" t="s">
        <v>371</v>
      </c>
      <c r="B47" s="217">
        <v>918.09490253766205</v>
      </c>
      <c r="C47" s="217">
        <v>317.30467320307218</v>
      </c>
      <c r="D47" s="217">
        <v>600.79022933458964</v>
      </c>
      <c r="E47" s="218">
        <f t="shared" si="8"/>
        <v>0.65438793710102761</v>
      </c>
      <c r="F47" s="217">
        <v>524.61185542637577</v>
      </c>
      <c r="G47" s="218">
        <f t="shared" si="9"/>
        <v>0.57141353685367524</v>
      </c>
      <c r="H47" s="219">
        <f t="shared" si="10"/>
        <v>0.87320304128017212</v>
      </c>
      <c r="I47" s="217">
        <v>201.00869169337406</v>
      </c>
      <c r="J47" s="218">
        <f t="shared" si="11"/>
        <v>0.218941082384594</v>
      </c>
      <c r="K47" s="219">
        <f t="shared" si="12"/>
        <v>0.33457383605589419</v>
      </c>
      <c r="Z47" s="216">
        <f t="shared" si="13"/>
        <v>124.83031778516019</v>
      </c>
      <c r="AA47" s="216">
        <f t="shared" si="14"/>
        <v>399.78153764121555</v>
      </c>
      <c r="AB47" s="216">
        <f t="shared" si="15"/>
        <v>76.178373908213871</v>
      </c>
    </row>
    <row r="48" spans="1:28" x14ac:dyDescent="0.25">
      <c r="A48" s="12" t="s">
        <v>372</v>
      </c>
      <c r="B48" s="220">
        <v>1443.6287441380325</v>
      </c>
      <c r="C48" s="220">
        <v>531.30714121133656</v>
      </c>
      <c r="D48" s="220">
        <v>912.32160292669585</v>
      </c>
      <c r="E48" s="221">
        <f t="shared" si="8"/>
        <v>0.63196414357309605</v>
      </c>
      <c r="F48" s="210">
        <v>788.75715489640322</v>
      </c>
      <c r="G48" s="211">
        <f t="shared" si="9"/>
        <v>0.54637119003013301</v>
      </c>
      <c r="H48" s="212">
        <f t="shared" si="10"/>
        <v>0.86456042733844929</v>
      </c>
      <c r="I48" s="213">
        <v>340.62071445561753</v>
      </c>
      <c r="J48" s="214">
        <f t="shared" si="11"/>
        <v>0.23594758405769808</v>
      </c>
      <c r="K48" s="215">
        <f t="shared" si="12"/>
        <v>0.37335596719722319</v>
      </c>
      <c r="Z48" s="216">
        <f t="shared" si="13"/>
        <v>217.05626642532491</v>
      </c>
      <c r="AA48" s="216">
        <f t="shared" si="14"/>
        <v>571.70088847107831</v>
      </c>
      <c r="AB48" s="216">
        <f t="shared" si="15"/>
        <v>123.56444803029262</v>
      </c>
    </row>
    <row r="49" spans="1:35" x14ac:dyDescent="0.25">
      <c r="A49" s="13" t="s">
        <v>373</v>
      </c>
      <c r="B49" s="217">
        <v>2264.9662429716768</v>
      </c>
      <c r="C49" s="217">
        <v>896.66716692477655</v>
      </c>
      <c r="D49" s="217">
        <v>1368.2990760469002</v>
      </c>
      <c r="E49" s="218">
        <f t="shared" si="8"/>
        <v>0.60411455592012131</v>
      </c>
      <c r="F49" s="217">
        <v>1125.8742296152336</v>
      </c>
      <c r="G49" s="218">
        <f t="shared" si="9"/>
        <v>0.49708212345719827</v>
      </c>
      <c r="H49" s="219">
        <f t="shared" si="10"/>
        <v>0.82282758888353069</v>
      </c>
      <c r="I49" s="217">
        <v>597.05124190537481</v>
      </c>
      <c r="J49" s="218">
        <f t="shared" si="11"/>
        <v>0.26360271097110599</v>
      </c>
      <c r="K49" s="219">
        <f t="shared" si="12"/>
        <v>0.43634557119653433</v>
      </c>
      <c r="Z49" s="216">
        <f t="shared" si="13"/>
        <v>354.62639547370827</v>
      </c>
      <c r="AA49" s="216">
        <f t="shared" si="14"/>
        <v>771.24783414152535</v>
      </c>
      <c r="AB49" s="216">
        <f t="shared" si="15"/>
        <v>242.42484643166654</v>
      </c>
    </row>
    <row r="50" spans="1:35" x14ac:dyDescent="0.25">
      <c r="A50" s="12" t="s">
        <v>374</v>
      </c>
      <c r="B50" s="220">
        <v>3830.0362264561386</v>
      </c>
      <c r="C50" s="220">
        <v>3692.71535862875</v>
      </c>
      <c r="D50" s="220">
        <v>137.32086782738909</v>
      </c>
      <c r="E50" s="221">
        <f t="shared" si="8"/>
        <v>3.5853673361844293E-2</v>
      </c>
      <c r="F50" s="210">
        <v>137.32086782738909</v>
      </c>
      <c r="G50" s="211">
        <f t="shared" si="9"/>
        <v>3.5853673361844293E-2</v>
      </c>
      <c r="H50" s="212">
        <f t="shared" si="10"/>
        <v>1</v>
      </c>
      <c r="I50" s="213">
        <v>3.8755931763514297</v>
      </c>
      <c r="J50" s="214">
        <f t="shared" si="11"/>
        <v>1.0118946524788994E-3</v>
      </c>
      <c r="K50" s="215">
        <f t="shared" si="12"/>
        <v>2.822290040595294E-2</v>
      </c>
      <c r="Z50" s="216">
        <f t="shared" si="13"/>
        <v>3.8755931763514297</v>
      </c>
      <c r="AA50" s="216">
        <f t="shared" si="14"/>
        <v>133.44527465103766</v>
      </c>
      <c r="AB50" s="216">
        <f t="shared" si="15"/>
        <v>0</v>
      </c>
    </row>
    <row r="51" spans="1:35" x14ac:dyDescent="0.25">
      <c r="A51" s="13" t="s">
        <v>375</v>
      </c>
      <c r="B51" s="217">
        <v>6830.4924455370829</v>
      </c>
      <c r="C51" s="217">
        <v>6615.4071970005625</v>
      </c>
      <c r="D51" s="217">
        <v>215.08524853651903</v>
      </c>
      <c r="E51" s="218">
        <f t="shared" si="8"/>
        <v>3.1488981248643612E-2</v>
      </c>
      <c r="F51" s="217">
        <v>215.08524853651903</v>
      </c>
      <c r="G51" s="218">
        <f t="shared" si="9"/>
        <v>3.1488981248643612E-2</v>
      </c>
      <c r="H51" s="219">
        <f t="shared" si="10"/>
        <v>1</v>
      </c>
      <c r="I51" s="217">
        <v>7.3017668139452807</v>
      </c>
      <c r="J51" s="218">
        <f t="shared" si="11"/>
        <v>1.0689956649781701E-3</v>
      </c>
      <c r="K51" s="219">
        <f t="shared" si="12"/>
        <v>3.3948245468380059E-2</v>
      </c>
      <c r="Z51" s="216">
        <f t="shared" si="13"/>
        <v>7.3017668139452807</v>
      </c>
      <c r="AA51" s="216">
        <f t="shared" si="14"/>
        <v>207.78348172257375</v>
      </c>
      <c r="AB51" s="216">
        <f t="shared" si="15"/>
        <v>0</v>
      </c>
    </row>
    <row r="52" spans="1:35" x14ac:dyDescent="0.25">
      <c r="A52" s="12" t="s">
        <v>376</v>
      </c>
      <c r="B52" s="220">
        <v>12590.847692071236</v>
      </c>
      <c r="C52" s="220">
        <v>12177.739962053927</v>
      </c>
      <c r="D52" s="220">
        <v>413.10773001730684</v>
      </c>
      <c r="E52" s="221">
        <f t="shared" si="8"/>
        <v>3.2810160214824205E-2</v>
      </c>
      <c r="F52" s="210">
        <v>413.10773001730684</v>
      </c>
      <c r="G52" s="211">
        <f t="shared" si="9"/>
        <v>3.2810160214824205E-2</v>
      </c>
      <c r="H52" s="212">
        <f t="shared" si="10"/>
        <v>1</v>
      </c>
      <c r="I52" s="213">
        <v>19.815959401182667</v>
      </c>
      <c r="J52" s="214">
        <f t="shared" si="11"/>
        <v>1.5738383852948407E-3</v>
      </c>
      <c r="K52" s="215">
        <f t="shared" si="12"/>
        <v>4.7968018899942858E-2</v>
      </c>
      <c r="Z52" s="216">
        <f t="shared" si="13"/>
        <v>19.815959401182667</v>
      </c>
      <c r="AA52" s="216">
        <f t="shared" si="14"/>
        <v>393.29177061612415</v>
      </c>
      <c r="AB52" s="216">
        <f t="shared" si="15"/>
        <v>0</v>
      </c>
    </row>
    <row r="53" spans="1:35" x14ac:dyDescent="0.25">
      <c r="A53" s="13" t="s">
        <v>377</v>
      </c>
      <c r="B53" s="217">
        <v>21961.772015507773</v>
      </c>
      <c r="C53" s="217">
        <v>21129.694344583506</v>
      </c>
      <c r="D53" s="217">
        <v>832.07767092426661</v>
      </c>
      <c r="E53" s="218">
        <f t="shared" si="8"/>
        <v>3.788754706754606E-2</v>
      </c>
      <c r="F53" s="217">
        <v>832.07767092426661</v>
      </c>
      <c r="G53" s="218">
        <f t="shared" si="9"/>
        <v>3.788754706754606E-2</v>
      </c>
      <c r="H53" s="219">
        <f t="shared" si="10"/>
        <v>1</v>
      </c>
      <c r="I53" s="217">
        <v>34.580849186203714</v>
      </c>
      <c r="J53" s="218">
        <f t="shared" si="11"/>
        <v>1.574592849875014E-3</v>
      </c>
      <c r="K53" s="219">
        <f t="shared" si="12"/>
        <v>4.155964087798622E-2</v>
      </c>
      <c r="Z53" s="216">
        <f t="shared" si="13"/>
        <v>34.580849186203714</v>
      </c>
      <c r="AA53" s="216">
        <f t="shared" si="14"/>
        <v>797.49682173806286</v>
      </c>
      <c r="AB53" s="216">
        <f t="shared" si="15"/>
        <v>0</v>
      </c>
    </row>
    <row r="54" spans="1:35" x14ac:dyDescent="0.25">
      <c r="A54" s="12" t="s">
        <v>378</v>
      </c>
      <c r="B54" s="220">
        <v>35267.479946387117</v>
      </c>
      <c r="C54" s="220">
        <v>33812.548257980598</v>
      </c>
      <c r="D54" s="220">
        <v>1454.9316884065245</v>
      </c>
      <c r="E54" s="221">
        <f t="shared" si="8"/>
        <v>4.1254200487766096E-2</v>
      </c>
      <c r="F54" s="210">
        <v>1454.9316884065245</v>
      </c>
      <c r="G54" s="211">
        <f t="shared" si="9"/>
        <v>4.1254200487766096E-2</v>
      </c>
      <c r="H54" s="212">
        <f t="shared" si="10"/>
        <v>1</v>
      </c>
      <c r="I54" s="213">
        <v>40.687065301509847</v>
      </c>
      <c r="J54" s="214">
        <f t="shared" si="11"/>
        <v>1.1536708991785483E-3</v>
      </c>
      <c r="K54" s="215">
        <f t="shared" si="12"/>
        <v>2.7964931704849511E-2</v>
      </c>
      <c r="Z54" s="216">
        <f t="shared" si="13"/>
        <v>40.687065301509847</v>
      </c>
      <c r="AA54" s="216">
        <f t="shared" si="14"/>
        <v>1414.2446231050146</v>
      </c>
      <c r="AB54" s="216">
        <f t="shared" si="15"/>
        <v>0</v>
      </c>
    </row>
    <row r="55" spans="1:35" ht="15.75" thickBot="1" x14ac:dyDescent="0.3">
      <c r="A55" s="222" t="s">
        <v>379</v>
      </c>
      <c r="B55" s="223">
        <v>373.55020339287915</v>
      </c>
      <c r="C55" s="223">
        <v>128.8309704784198</v>
      </c>
      <c r="D55" s="224">
        <v>244.71923291445935</v>
      </c>
      <c r="E55" s="242">
        <f t="shared" si="8"/>
        <v>0.65511738634251893</v>
      </c>
      <c r="F55" s="226">
        <v>209.34562377218231</v>
      </c>
      <c r="G55" s="243">
        <f t="shared" si="9"/>
        <v>0.56042165650223008</v>
      </c>
      <c r="H55" s="228">
        <f t="shared" si="10"/>
        <v>0.85545227189134843</v>
      </c>
      <c r="I55" s="229">
        <v>86.397758040551324</v>
      </c>
      <c r="J55" s="244">
        <f t="shared" si="11"/>
        <v>0.23128821040871717</v>
      </c>
      <c r="K55" s="231">
        <f t="shared" si="12"/>
        <v>0.35304849975053376</v>
      </c>
    </row>
    <row r="56" spans="1:35" ht="16.5" thickTop="1" thickBot="1" x14ac:dyDescent="0.3">
      <c r="A56" s="232" t="s">
        <v>380</v>
      </c>
      <c r="B56" s="233">
        <v>936.34301263771908</v>
      </c>
      <c r="C56" s="233">
        <v>690.62434293098488</v>
      </c>
      <c r="D56" s="234">
        <v>245.71866970673423</v>
      </c>
      <c r="E56" s="245">
        <f t="shared" si="8"/>
        <v>0.26242377674665829</v>
      </c>
      <c r="F56" s="236">
        <v>213.13139382890932</v>
      </c>
      <c r="G56" s="246">
        <f t="shared" si="9"/>
        <v>0.22762106509291813</v>
      </c>
      <c r="H56" s="238">
        <f t="shared" si="10"/>
        <v>0.86737973180174754</v>
      </c>
      <c r="I56" s="239">
        <v>80.341382321996477</v>
      </c>
      <c r="J56" s="247">
        <f t="shared" si="11"/>
        <v>8.5803366114380775E-2</v>
      </c>
      <c r="K56" s="241">
        <f t="shared" si="12"/>
        <v>0.32696490835590186</v>
      </c>
    </row>
    <row r="57" spans="1:35" ht="15.75" thickTop="1" x14ac:dyDescent="0.25">
      <c r="A57" s="10" t="s">
        <v>6</v>
      </c>
      <c r="B57" s="47" t="s">
        <v>389</v>
      </c>
      <c r="C57" s="47"/>
      <c r="D57" s="47"/>
      <c r="E57" s="47"/>
      <c r="F57" s="47"/>
      <c r="G57" s="47"/>
      <c r="H57" s="47"/>
      <c r="I57" s="47"/>
      <c r="J57" s="47"/>
    </row>
    <row r="59" spans="1:35" ht="51" customHeight="1" x14ac:dyDescent="0.25">
      <c r="A59" s="14" t="s">
        <v>120</v>
      </c>
      <c r="B59" s="274" t="s">
        <v>390</v>
      </c>
      <c r="C59" s="274"/>
      <c r="D59" s="274"/>
      <c r="E59" s="274"/>
      <c r="F59" s="274"/>
      <c r="G59" s="274"/>
      <c r="H59" s="274"/>
      <c r="I59" s="274"/>
      <c r="J59" s="274"/>
      <c r="K59" s="274"/>
      <c r="M59" s="14" t="s">
        <v>9</v>
      </c>
      <c r="N59" s="274" t="s">
        <v>391</v>
      </c>
      <c r="O59" s="274"/>
      <c r="P59" s="274"/>
      <c r="Q59" s="274"/>
      <c r="R59" s="274"/>
      <c r="S59" s="274"/>
      <c r="T59" s="274"/>
      <c r="U59" s="274"/>
      <c r="V59" s="274"/>
      <c r="W59" s="274"/>
      <c r="Y59" s="14" t="s">
        <v>9</v>
      </c>
      <c r="Z59" s="274" t="s">
        <v>391</v>
      </c>
      <c r="AA59" s="274"/>
      <c r="AB59" s="274"/>
      <c r="AC59" s="274"/>
      <c r="AD59" s="274"/>
      <c r="AE59" s="274"/>
      <c r="AF59" s="274"/>
      <c r="AG59" s="274"/>
      <c r="AH59" s="274"/>
      <c r="AI59" s="274"/>
    </row>
    <row r="60" spans="1:35" ht="21" x14ac:dyDescent="0.25">
      <c r="A60" s="9"/>
      <c r="B60" s="16" t="s">
        <v>393</v>
      </c>
      <c r="C60" s="16"/>
      <c r="D60" s="15"/>
      <c r="M60" s="9"/>
      <c r="N60" s="198" t="s">
        <v>393</v>
      </c>
      <c r="Y60" s="9"/>
      <c r="Z60" s="198" t="s">
        <v>393</v>
      </c>
    </row>
    <row r="61" spans="1:35" ht="35.25" thickBot="1" x14ac:dyDescent="0.3">
      <c r="A61" s="9"/>
      <c r="B61" s="199" t="s">
        <v>348</v>
      </c>
      <c r="C61" s="199" t="s">
        <v>349</v>
      </c>
      <c r="D61" s="276" t="s">
        <v>205</v>
      </c>
      <c r="E61" s="276"/>
      <c r="F61" s="277" t="s">
        <v>383</v>
      </c>
      <c r="G61" s="277"/>
      <c r="H61" s="277"/>
      <c r="I61" s="278" t="s">
        <v>384</v>
      </c>
      <c r="J61" s="278"/>
      <c r="K61" s="278"/>
      <c r="L61" s="200"/>
      <c r="Z61" s="200" t="s">
        <v>350</v>
      </c>
    </row>
    <row r="62" spans="1:35" ht="45.75" thickTop="1" x14ac:dyDescent="0.25">
      <c r="A62" s="201" t="s">
        <v>186</v>
      </c>
      <c r="B62" s="202" t="s">
        <v>352</v>
      </c>
      <c r="C62" s="202" t="s">
        <v>352</v>
      </c>
      <c r="D62" s="58" t="s">
        <v>352</v>
      </c>
      <c r="E62" s="58" t="s">
        <v>353</v>
      </c>
      <c r="F62" s="203" t="s">
        <v>352</v>
      </c>
      <c r="G62" s="203" t="s">
        <v>353</v>
      </c>
      <c r="H62" s="204" t="s">
        <v>354</v>
      </c>
      <c r="I62" s="205" t="s">
        <v>352</v>
      </c>
      <c r="J62" s="205" t="s">
        <v>353</v>
      </c>
      <c r="K62" s="206" t="s">
        <v>354</v>
      </c>
      <c r="L62" s="207"/>
      <c r="Z62" s="207" t="s">
        <v>355</v>
      </c>
      <c r="AA62" s="207" t="s">
        <v>356</v>
      </c>
      <c r="AB62" s="207" t="s">
        <v>357</v>
      </c>
    </row>
    <row r="63" spans="1:35" x14ac:dyDescent="0.25">
      <c r="A63" s="12" t="s">
        <v>358</v>
      </c>
      <c r="B63" s="208">
        <v>305.34427342787541</v>
      </c>
      <c r="C63" s="208">
        <v>50.136925029132811</v>
      </c>
      <c r="D63" s="208">
        <v>255.2073483987426</v>
      </c>
      <c r="E63" s="209">
        <f>D63/$B63</f>
        <v>0.83580198028185548</v>
      </c>
      <c r="F63" s="210">
        <v>12.301774954387174</v>
      </c>
      <c r="G63" s="211">
        <f>F63/$B63</f>
        <v>4.0288212437339009E-2</v>
      </c>
      <c r="H63" s="212">
        <f>F63/$D63</f>
        <v>4.8203059322439887E-2</v>
      </c>
      <c r="I63" s="213">
        <v>245.99587737358803</v>
      </c>
      <c r="J63" s="214">
        <f>I63/$B63</f>
        <v>0.80563448795673609</v>
      </c>
      <c r="K63" s="215">
        <f>I63/$D63</f>
        <v>0.96390593341864783</v>
      </c>
      <c r="Z63" s="216">
        <f>-D63+F63+I63</f>
        <v>3.0903039292326184</v>
      </c>
      <c r="AA63" s="216">
        <f>F63-$Z63</f>
        <v>9.2114710251545553</v>
      </c>
      <c r="AB63" s="216">
        <f>I63-$Z63</f>
        <v>242.90557344435541</v>
      </c>
    </row>
    <row r="64" spans="1:35" x14ac:dyDescent="0.25">
      <c r="A64" s="13" t="s">
        <v>359</v>
      </c>
      <c r="B64" s="217">
        <v>12.866238382866607</v>
      </c>
      <c r="C64" s="217">
        <v>6.0698132663769799</v>
      </c>
      <c r="D64" s="217">
        <v>6.7964251164896279</v>
      </c>
      <c r="E64" s="218">
        <f t="shared" ref="E64:E85" si="16">D64/$B64</f>
        <v>0.52823715170240604</v>
      </c>
      <c r="F64" s="217">
        <v>4.3717493294459482</v>
      </c>
      <c r="G64" s="218">
        <f t="shared" ref="G64:G85" si="17">F64/$B64</f>
        <v>0.33978457411978397</v>
      </c>
      <c r="H64" s="219">
        <f t="shared" ref="H64:H85" si="18">F64/$D64</f>
        <v>0.64324247740758878</v>
      </c>
      <c r="I64" s="217">
        <v>3.1565387350847538</v>
      </c>
      <c r="J64" s="218">
        <f t="shared" ref="J64:J85" si="19">I64/$B64</f>
        <v>0.24533501099188204</v>
      </c>
      <c r="K64" s="219">
        <f t="shared" ref="K64:K85" si="20">I64/$D64</f>
        <v>0.46444103789598062</v>
      </c>
      <c r="Z64" s="216">
        <f t="shared" ref="Z64:Z83" si="21">-D64+F64+I64</f>
        <v>0.7318629480410741</v>
      </c>
      <c r="AA64" s="216">
        <f t="shared" ref="AA64:AA83" si="22">F64-Z64</f>
        <v>3.6398863814048741</v>
      </c>
      <c r="AB64" s="216">
        <f t="shared" ref="AB64:AB83" si="23">I64-$Z64</f>
        <v>2.4246757870436797</v>
      </c>
    </row>
    <row r="65" spans="1:28" x14ac:dyDescent="0.25">
      <c r="A65" s="12" t="s">
        <v>360</v>
      </c>
      <c r="B65" s="220">
        <v>6.0580335245842516</v>
      </c>
      <c r="C65" s="220">
        <v>4.1694247354611802</v>
      </c>
      <c r="D65" s="220">
        <v>1.8886087891230727</v>
      </c>
      <c r="E65" s="221">
        <f t="shared" si="16"/>
        <v>0.31175277942237589</v>
      </c>
      <c r="F65" s="210">
        <v>0.94430439456153636</v>
      </c>
      <c r="G65" s="211">
        <f t="shared" si="17"/>
        <v>0.15587638971118795</v>
      </c>
      <c r="H65" s="212">
        <f t="shared" si="18"/>
        <v>0.5</v>
      </c>
      <c r="I65" s="213">
        <v>0.94430439456153636</v>
      </c>
      <c r="J65" s="214">
        <f t="shared" si="19"/>
        <v>0.15587638971118795</v>
      </c>
      <c r="K65" s="215">
        <f t="shared" si="20"/>
        <v>0.5</v>
      </c>
      <c r="Z65" s="216">
        <f t="shared" si="21"/>
        <v>0</v>
      </c>
      <c r="AA65" s="216">
        <f t="shared" si="22"/>
        <v>0.94430439456153636</v>
      </c>
      <c r="AB65" s="216">
        <f t="shared" si="23"/>
        <v>0.94430439456153636</v>
      </c>
    </row>
    <row r="66" spans="1:28" x14ac:dyDescent="0.25">
      <c r="A66" s="13" t="s">
        <v>361</v>
      </c>
      <c r="B66" s="217">
        <v>5.6659411779204332</v>
      </c>
      <c r="C66" s="217">
        <v>2.6326137534222966</v>
      </c>
      <c r="D66" s="217">
        <v>3.0333274244981365</v>
      </c>
      <c r="E66" s="218">
        <f t="shared" si="16"/>
        <v>0.5353616158809924</v>
      </c>
      <c r="F66" s="217">
        <v>2.2237940560158362</v>
      </c>
      <c r="G66" s="218">
        <f t="shared" si="17"/>
        <v>0.3924844939586955</v>
      </c>
      <c r="H66" s="219">
        <f t="shared" si="18"/>
        <v>0.73312034766037915</v>
      </c>
      <c r="I66" s="217">
        <v>1.2144289610925507</v>
      </c>
      <c r="J66" s="218">
        <f t="shared" si="19"/>
        <v>0.21433843433197833</v>
      </c>
      <c r="K66" s="219">
        <f t="shared" si="20"/>
        <v>0.40036197585675332</v>
      </c>
      <c r="Z66" s="216">
        <f t="shared" si="21"/>
        <v>0.40489559261025043</v>
      </c>
      <c r="AA66" s="216">
        <f t="shared" si="22"/>
        <v>1.8188984634055858</v>
      </c>
      <c r="AB66" s="216">
        <f t="shared" si="23"/>
        <v>0.80953336848230029</v>
      </c>
    </row>
    <row r="67" spans="1:28" x14ac:dyDescent="0.25">
      <c r="A67" s="12" t="s">
        <v>362</v>
      </c>
      <c r="B67" s="220">
        <v>16.728464641482297</v>
      </c>
      <c r="C67" s="220">
        <v>4.670502019926384</v>
      </c>
      <c r="D67" s="220">
        <v>12.057962621555916</v>
      </c>
      <c r="E67" s="221">
        <f t="shared" si="16"/>
        <v>0.72080509956994288</v>
      </c>
      <c r="F67" s="210">
        <v>10.306235835798256</v>
      </c>
      <c r="G67" s="211">
        <f t="shared" si="17"/>
        <v>0.61608976416409655</v>
      </c>
      <c r="H67" s="212">
        <f t="shared" si="18"/>
        <v>0.85472448035075899</v>
      </c>
      <c r="I67" s="213">
        <v>2.1421154176406971</v>
      </c>
      <c r="J67" s="214">
        <f t="shared" si="19"/>
        <v>0.12805212334482871</v>
      </c>
      <c r="K67" s="215">
        <f t="shared" si="20"/>
        <v>0.17765152247289737</v>
      </c>
      <c r="Z67" s="216">
        <f t="shared" si="21"/>
        <v>0.39038863188303763</v>
      </c>
      <c r="AA67" s="216">
        <f t="shared" si="22"/>
        <v>9.9158472039152183</v>
      </c>
      <c r="AB67" s="216">
        <f t="shared" si="23"/>
        <v>1.7517267857576595</v>
      </c>
    </row>
    <row r="68" spans="1:28" x14ac:dyDescent="0.25">
      <c r="A68" s="13" t="s">
        <v>363</v>
      </c>
      <c r="B68" s="217">
        <v>15.703588999164486</v>
      </c>
      <c r="C68" s="217">
        <v>4.5855086027719878</v>
      </c>
      <c r="D68" s="217">
        <v>11.118080396392498</v>
      </c>
      <c r="E68" s="218">
        <f t="shared" si="16"/>
        <v>0.70799614005333678</v>
      </c>
      <c r="F68" s="217">
        <v>8.6500243500555136</v>
      </c>
      <c r="G68" s="218">
        <f t="shared" si="17"/>
        <v>0.55083104572564534</v>
      </c>
      <c r="H68" s="219">
        <f t="shared" si="18"/>
        <v>0.77801419324708254</v>
      </c>
      <c r="I68" s="217">
        <v>2.6443203017086376</v>
      </c>
      <c r="J68" s="218">
        <f t="shared" si="19"/>
        <v>0.16838955106691403</v>
      </c>
      <c r="K68" s="219">
        <f t="shared" si="20"/>
        <v>0.23783964564302346</v>
      </c>
      <c r="Z68" s="216">
        <f t="shared" si="21"/>
        <v>0.17626425537165291</v>
      </c>
      <c r="AA68" s="216">
        <f t="shared" si="22"/>
        <v>8.4737600946838612</v>
      </c>
      <c r="AB68" s="216">
        <f t="shared" si="23"/>
        <v>2.4680560463369847</v>
      </c>
    </row>
    <row r="69" spans="1:28" x14ac:dyDescent="0.25">
      <c r="A69" s="12" t="s">
        <v>364</v>
      </c>
      <c r="B69" s="220">
        <v>26.606474645117757</v>
      </c>
      <c r="C69" s="220">
        <v>7.5671266991788748</v>
      </c>
      <c r="D69" s="220">
        <v>19.039347945938879</v>
      </c>
      <c r="E69" s="221">
        <f t="shared" si="16"/>
        <v>0.71559078005971632</v>
      </c>
      <c r="F69" s="210">
        <v>16.47449410443285</v>
      </c>
      <c r="G69" s="211">
        <f t="shared" si="17"/>
        <v>0.61919116772036886</v>
      </c>
      <c r="H69" s="212">
        <f t="shared" si="18"/>
        <v>0.86528667637207002</v>
      </c>
      <c r="I69" s="213">
        <v>5.3040169390078562</v>
      </c>
      <c r="J69" s="214">
        <f t="shared" si="19"/>
        <v>0.19935060956980763</v>
      </c>
      <c r="K69" s="215">
        <f t="shared" si="20"/>
        <v>0.27858185868908453</v>
      </c>
      <c r="Z69" s="216">
        <f t="shared" si="21"/>
        <v>2.7391630975018275</v>
      </c>
      <c r="AA69" s="216">
        <f t="shared" si="22"/>
        <v>13.735331006931023</v>
      </c>
      <c r="AB69" s="216">
        <f t="shared" si="23"/>
        <v>2.5648538415060287</v>
      </c>
    </row>
    <row r="70" spans="1:28" x14ac:dyDescent="0.25">
      <c r="A70" s="13" t="s">
        <v>365</v>
      </c>
      <c r="B70" s="217">
        <v>34.444061123231869</v>
      </c>
      <c r="C70" s="217">
        <v>9.1131898505450533</v>
      </c>
      <c r="D70" s="217">
        <v>25.330871272686817</v>
      </c>
      <c r="E70" s="218">
        <f t="shared" si="16"/>
        <v>0.73542057604820654</v>
      </c>
      <c r="F70" s="217">
        <v>21.193932455667426</v>
      </c>
      <c r="G70" s="218">
        <f t="shared" si="17"/>
        <v>0.61531456409396856</v>
      </c>
      <c r="H70" s="219">
        <f t="shared" si="18"/>
        <v>0.83668391140260245</v>
      </c>
      <c r="I70" s="217">
        <v>9.100511243977083</v>
      </c>
      <c r="J70" s="218">
        <f t="shared" si="19"/>
        <v>0.26421133127762803</v>
      </c>
      <c r="K70" s="219">
        <f t="shared" si="20"/>
        <v>0.35926562280507779</v>
      </c>
      <c r="Z70" s="216">
        <f t="shared" si="21"/>
        <v>4.9635724269576915</v>
      </c>
      <c r="AA70" s="216">
        <f t="shared" si="22"/>
        <v>16.230360028709732</v>
      </c>
      <c r="AB70" s="216">
        <f t="shared" si="23"/>
        <v>4.1369388170193915</v>
      </c>
    </row>
    <row r="71" spans="1:28" x14ac:dyDescent="0.25">
      <c r="A71" s="12" t="s">
        <v>366</v>
      </c>
      <c r="B71" s="220">
        <v>51.45033780826116</v>
      </c>
      <c r="C71" s="220">
        <v>12.266263106288898</v>
      </c>
      <c r="D71" s="220">
        <v>39.184074701972264</v>
      </c>
      <c r="E71" s="221">
        <f t="shared" si="16"/>
        <v>0.7615902318853317</v>
      </c>
      <c r="F71" s="210">
        <v>33.111505506835883</v>
      </c>
      <c r="G71" s="211">
        <f t="shared" si="17"/>
        <v>0.64356245104224197</v>
      </c>
      <c r="H71" s="212">
        <f t="shared" si="18"/>
        <v>0.84502456058173225</v>
      </c>
      <c r="I71" s="213">
        <v>19.339979918479191</v>
      </c>
      <c r="J71" s="214">
        <f t="shared" si="19"/>
        <v>0.37589607264685154</v>
      </c>
      <c r="K71" s="215">
        <f t="shared" si="20"/>
        <v>0.49356735014354558</v>
      </c>
      <c r="Z71" s="216">
        <f t="shared" si="21"/>
        <v>13.26741072334281</v>
      </c>
      <c r="AA71" s="216">
        <f t="shared" si="22"/>
        <v>19.844094783493073</v>
      </c>
      <c r="AB71" s="216">
        <f t="shared" si="23"/>
        <v>6.0725691951363814</v>
      </c>
    </row>
    <row r="72" spans="1:28" x14ac:dyDescent="0.25">
      <c r="A72" s="13" t="s">
        <v>367</v>
      </c>
      <c r="B72" s="217">
        <v>84.120185927429844</v>
      </c>
      <c r="C72" s="217">
        <v>22.401250738984618</v>
      </c>
      <c r="D72" s="217">
        <v>61.718935188445229</v>
      </c>
      <c r="E72" s="218">
        <f t="shared" si="16"/>
        <v>0.73369946235841554</v>
      </c>
      <c r="F72" s="217">
        <v>55.848534110503444</v>
      </c>
      <c r="G72" s="218">
        <f t="shared" si="17"/>
        <v>0.66391358381784549</v>
      </c>
      <c r="H72" s="219">
        <f t="shared" si="18"/>
        <v>0.90488492615729998</v>
      </c>
      <c r="I72" s="217">
        <v>25.84552113713918</v>
      </c>
      <c r="J72" s="218">
        <f t="shared" si="19"/>
        <v>0.30724517370225513</v>
      </c>
      <c r="K72" s="219">
        <f t="shared" si="20"/>
        <v>0.41876161761743863</v>
      </c>
      <c r="Z72" s="216">
        <f t="shared" si="21"/>
        <v>19.975120059197394</v>
      </c>
      <c r="AA72" s="216">
        <f t="shared" si="22"/>
        <v>35.87341405130605</v>
      </c>
      <c r="AB72" s="216">
        <f t="shared" si="23"/>
        <v>5.8704010779417857</v>
      </c>
    </row>
    <row r="73" spans="1:28" x14ac:dyDescent="0.25">
      <c r="A73" s="12" t="s">
        <v>368</v>
      </c>
      <c r="B73" s="208">
        <v>142.06711107013697</v>
      </c>
      <c r="C73" s="208">
        <v>40.839939677691405</v>
      </c>
      <c r="D73" s="208">
        <v>101.22717139244557</v>
      </c>
      <c r="E73" s="209">
        <f t="shared" si="16"/>
        <v>0.71253065280162431</v>
      </c>
      <c r="F73" s="210">
        <v>90.875002710320786</v>
      </c>
      <c r="G73" s="211">
        <f t="shared" si="17"/>
        <v>0.63966249489972937</v>
      </c>
      <c r="H73" s="212">
        <f t="shared" si="18"/>
        <v>0.89773330085466208</v>
      </c>
      <c r="I73" s="213">
        <v>50.885428483487388</v>
      </c>
      <c r="J73" s="214">
        <f t="shared" si="19"/>
        <v>0.3581788078900669</v>
      </c>
      <c r="K73" s="215">
        <f t="shared" si="20"/>
        <v>0.50268547252210283</v>
      </c>
      <c r="Z73" s="216">
        <f t="shared" si="21"/>
        <v>40.533259801362604</v>
      </c>
      <c r="AA73" s="216">
        <f t="shared" si="22"/>
        <v>50.341742908958182</v>
      </c>
      <c r="AB73" s="216">
        <f t="shared" si="23"/>
        <v>10.352168682124784</v>
      </c>
    </row>
    <row r="74" spans="1:28" x14ac:dyDescent="0.25">
      <c r="A74" s="13" t="s">
        <v>369</v>
      </c>
      <c r="B74" s="217">
        <v>217.15073095975785</v>
      </c>
      <c r="C74" s="217">
        <v>66.847529691153298</v>
      </c>
      <c r="D74" s="217">
        <v>150.30320126860457</v>
      </c>
      <c r="E74" s="218">
        <f t="shared" si="16"/>
        <v>0.69216069687768444</v>
      </c>
      <c r="F74" s="217">
        <v>134.07535391667</v>
      </c>
      <c r="G74" s="218">
        <f t="shared" si="17"/>
        <v>0.61742989914925361</v>
      </c>
      <c r="H74" s="219">
        <f t="shared" si="18"/>
        <v>0.89203259002491886</v>
      </c>
      <c r="I74" s="217">
        <v>68.499001568500532</v>
      </c>
      <c r="J74" s="218">
        <f t="shared" si="19"/>
        <v>0.31544448994369123</v>
      </c>
      <c r="K74" s="219">
        <f t="shared" si="20"/>
        <v>0.45573880656132537</v>
      </c>
      <c r="Z74" s="216">
        <f t="shared" si="21"/>
        <v>52.271154216565961</v>
      </c>
      <c r="AA74" s="216">
        <f t="shared" si="22"/>
        <v>81.804199700104036</v>
      </c>
      <c r="AB74" s="216">
        <f t="shared" si="23"/>
        <v>16.227847351934571</v>
      </c>
    </row>
    <row r="75" spans="1:28" x14ac:dyDescent="0.25">
      <c r="A75" s="12" t="s">
        <v>370</v>
      </c>
      <c r="B75" s="220">
        <v>351.7426309824541</v>
      </c>
      <c r="C75" s="220">
        <v>119.22860642114006</v>
      </c>
      <c r="D75" s="220">
        <v>232.51402456131405</v>
      </c>
      <c r="E75" s="221">
        <f t="shared" si="16"/>
        <v>0.6610345294566029</v>
      </c>
      <c r="F75" s="210">
        <v>207.20513016176957</v>
      </c>
      <c r="G75" s="211">
        <f t="shared" si="17"/>
        <v>0.58908165206766061</v>
      </c>
      <c r="H75" s="212">
        <f t="shared" si="18"/>
        <v>0.89115110605781755</v>
      </c>
      <c r="I75" s="213">
        <v>105.61123832630845</v>
      </c>
      <c r="J75" s="214">
        <f t="shared" si="19"/>
        <v>0.3002514595155133</v>
      </c>
      <c r="K75" s="215">
        <f t="shared" si="20"/>
        <v>0.45421448674145987</v>
      </c>
      <c r="Z75" s="216">
        <f t="shared" si="21"/>
        <v>80.302343926763982</v>
      </c>
      <c r="AA75" s="216">
        <f t="shared" si="22"/>
        <v>126.90278623500559</v>
      </c>
      <c r="AB75" s="216">
        <f t="shared" si="23"/>
        <v>25.308894399544471</v>
      </c>
    </row>
    <row r="76" spans="1:28" x14ac:dyDescent="0.25">
      <c r="A76" s="13" t="s">
        <v>371</v>
      </c>
      <c r="B76" s="217">
        <v>545.49417841884804</v>
      </c>
      <c r="C76" s="217">
        <v>206.32486839343281</v>
      </c>
      <c r="D76" s="217">
        <v>339.1693100254152</v>
      </c>
      <c r="E76" s="218">
        <f t="shared" si="16"/>
        <v>0.6217652239818956</v>
      </c>
      <c r="F76" s="217">
        <v>296.38548545546558</v>
      </c>
      <c r="G76" s="218">
        <f t="shared" si="17"/>
        <v>0.5433339111235963</v>
      </c>
      <c r="H76" s="219">
        <f t="shared" si="18"/>
        <v>0.87385702861280801</v>
      </c>
      <c r="I76" s="217">
        <v>160.66475522588092</v>
      </c>
      <c r="J76" s="218">
        <f t="shared" si="19"/>
        <v>0.29453065052239169</v>
      </c>
      <c r="K76" s="219">
        <f t="shared" si="20"/>
        <v>0.4737007461372072</v>
      </c>
      <c r="Z76" s="216">
        <f t="shared" si="21"/>
        <v>117.88093065593131</v>
      </c>
      <c r="AA76" s="216">
        <f t="shared" si="22"/>
        <v>178.50455479953428</v>
      </c>
      <c r="AB76" s="216">
        <f t="shared" si="23"/>
        <v>42.783824569949616</v>
      </c>
    </row>
    <row r="77" spans="1:28" x14ac:dyDescent="0.25">
      <c r="A77" s="12" t="s">
        <v>372</v>
      </c>
      <c r="B77" s="220">
        <v>773.12612932104662</v>
      </c>
      <c r="C77" s="220">
        <v>326.33527782062589</v>
      </c>
      <c r="D77" s="220">
        <v>446.79085150042062</v>
      </c>
      <c r="E77" s="221">
        <f t="shared" si="16"/>
        <v>0.57790163151359131</v>
      </c>
      <c r="F77" s="210">
        <v>379.10851965981033</v>
      </c>
      <c r="G77" s="211">
        <f t="shared" si="17"/>
        <v>0.49035791869140483</v>
      </c>
      <c r="H77" s="212">
        <f t="shared" si="18"/>
        <v>0.84851450826864894</v>
      </c>
      <c r="I77" s="213">
        <v>233.47785362156904</v>
      </c>
      <c r="J77" s="214">
        <f t="shared" si="19"/>
        <v>0.30199193219172077</v>
      </c>
      <c r="K77" s="215">
        <f t="shared" si="20"/>
        <v>0.52256632569243477</v>
      </c>
      <c r="Z77" s="216">
        <f t="shared" si="21"/>
        <v>165.79552178095875</v>
      </c>
      <c r="AA77" s="216">
        <f t="shared" si="22"/>
        <v>213.31299787885158</v>
      </c>
      <c r="AB77" s="216">
        <f t="shared" si="23"/>
        <v>67.682331840610289</v>
      </c>
    </row>
    <row r="78" spans="1:28" x14ac:dyDescent="0.25">
      <c r="A78" s="13" t="s">
        <v>373</v>
      </c>
      <c r="B78" s="217">
        <v>1251.2378152306205</v>
      </c>
      <c r="C78" s="217">
        <v>560.81728520166644</v>
      </c>
      <c r="D78" s="217">
        <v>690.42053002895409</v>
      </c>
      <c r="E78" s="218">
        <f t="shared" si="16"/>
        <v>0.55179001275764672</v>
      </c>
      <c r="F78" s="217">
        <v>539.49526691048038</v>
      </c>
      <c r="G78" s="218">
        <f t="shared" si="17"/>
        <v>0.4311692472394178</v>
      </c>
      <c r="H78" s="219">
        <f t="shared" si="18"/>
        <v>0.7814009628129911</v>
      </c>
      <c r="I78" s="217">
        <v>401.1034021660551</v>
      </c>
      <c r="J78" s="218">
        <f t="shared" si="19"/>
        <v>0.32056528126279987</v>
      </c>
      <c r="K78" s="219">
        <f t="shared" si="20"/>
        <v>0.58095520732738648</v>
      </c>
      <c r="Z78" s="216">
        <f t="shared" si="21"/>
        <v>250.1781390475814</v>
      </c>
      <c r="AA78" s="216">
        <f t="shared" si="22"/>
        <v>289.31712786289899</v>
      </c>
      <c r="AB78" s="216">
        <f t="shared" si="23"/>
        <v>150.92526311847371</v>
      </c>
    </row>
    <row r="79" spans="1:28" x14ac:dyDescent="0.25">
      <c r="A79" s="12" t="s">
        <v>374</v>
      </c>
      <c r="B79" s="220">
        <v>2204.9444211612858</v>
      </c>
      <c r="C79" s="220">
        <v>2127.7927580449241</v>
      </c>
      <c r="D79" s="220">
        <v>77.151663116361874</v>
      </c>
      <c r="E79" s="221">
        <f t="shared" si="16"/>
        <v>3.4990298338553195E-2</v>
      </c>
      <c r="F79" s="210">
        <v>77.151663116361874</v>
      </c>
      <c r="G79" s="211">
        <f t="shared" si="17"/>
        <v>3.4990298338553195E-2</v>
      </c>
      <c r="H79" s="212">
        <f t="shared" si="18"/>
        <v>1</v>
      </c>
      <c r="I79" s="213">
        <v>2.4336978762292736</v>
      </c>
      <c r="J79" s="214">
        <f t="shared" si="19"/>
        <v>1.1037456785180596E-3</v>
      </c>
      <c r="K79" s="215">
        <f t="shared" si="20"/>
        <v>3.1544334599225884E-2</v>
      </c>
      <c r="Z79" s="216">
        <f t="shared" si="21"/>
        <v>2.4336978762292736</v>
      </c>
      <c r="AA79" s="216">
        <f t="shared" si="22"/>
        <v>74.7179652401326</v>
      </c>
      <c r="AB79" s="216">
        <f t="shared" si="23"/>
        <v>0</v>
      </c>
    </row>
    <row r="80" spans="1:28" x14ac:dyDescent="0.25">
      <c r="A80" s="13" t="s">
        <v>375</v>
      </c>
      <c r="B80" s="217">
        <v>4480.5975698378797</v>
      </c>
      <c r="C80" s="217">
        <v>4324.3463566293431</v>
      </c>
      <c r="D80" s="217">
        <v>156.25121320853737</v>
      </c>
      <c r="E80" s="218">
        <f t="shared" si="16"/>
        <v>3.4872851393835613E-2</v>
      </c>
      <c r="F80" s="217">
        <v>156.25121320853737</v>
      </c>
      <c r="G80" s="218">
        <f t="shared" si="17"/>
        <v>3.4872851393835613E-2</v>
      </c>
      <c r="H80" s="219">
        <f t="shared" si="18"/>
        <v>1</v>
      </c>
      <c r="I80" s="217">
        <v>9.5767359434221504</v>
      </c>
      <c r="J80" s="218">
        <f t="shared" si="19"/>
        <v>2.1373791763603226E-3</v>
      </c>
      <c r="K80" s="219">
        <f t="shared" si="20"/>
        <v>6.1290634144649893E-2</v>
      </c>
      <c r="Z80" s="216">
        <f t="shared" si="21"/>
        <v>9.5767359434221504</v>
      </c>
      <c r="AA80" s="216">
        <f t="shared" si="22"/>
        <v>146.67447726511523</v>
      </c>
      <c r="AB80" s="216">
        <f t="shared" si="23"/>
        <v>0</v>
      </c>
    </row>
    <row r="81" spans="1:28" x14ac:dyDescent="0.25">
      <c r="A81" s="12" t="s">
        <v>376</v>
      </c>
      <c r="B81" s="220">
        <v>9219.964215050928</v>
      </c>
      <c r="C81" s="220">
        <v>8923.0914638747654</v>
      </c>
      <c r="D81" s="220">
        <v>296.87275117616224</v>
      </c>
      <c r="E81" s="221">
        <f t="shared" si="16"/>
        <v>3.219890492541596E-2</v>
      </c>
      <c r="F81" s="210">
        <v>296.87275117616224</v>
      </c>
      <c r="G81" s="211">
        <f t="shared" si="17"/>
        <v>3.219890492541596E-2</v>
      </c>
      <c r="H81" s="212">
        <f t="shared" si="18"/>
        <v>1</v>
      </c>
      <c r="I81" s="213">
        <v>12.241328211683207</v>
      </c>
      <c r="J81" s="214">
        <f t="shared" si="19"/>
        <v>1.3276980177103204E-3</v>
      </c>
      <c r="K81" s="215">
        <f t="shared" si="20"/>
        <v>4.1234260009330691E-2</v>
      </c>
      <c r="Z81" s="216">
        <f t="shared" si="21"/>
        <v>12.241328211683207</v>
      </c>
      <c r="AA81" s="216">
        <f t="shared" si="22"/>
        <v>284.63142296447904</v>
      </c>
      <c r="AB81" s="216">
        <f t="shared" si="23"/>
        <v>0</v>
      </c>
    </row>
    <row r="82" spans="1:28" x14ac:dyDescent="0.25">
      <c r="A82" s="13" t="s">
        <v>377</v>
      </c>
      <c r="B82" s="217">
        <v>17901.39858467671</v>
      </c>
      <c r="C82" s="217">
        <v>17289.201206926697</v>
      </c>
      <c r="D82" s="217">
        <v>612.19737775001227</v>
      </c>
      <c r="E82" s="218">
        <f t="shared" si="16"/>
        <v>3.419829880074525E-2</v>
      </c>
      <c r="F82" s="217">
        <v>612.19737775001227</v>
      </c>
      <c r="G82" s="218">
        <f t="shared" si="17"/>
        <v>3.419829880074525E-2</v>
      </c>
      <c r="H82" s="219">
        <f t="shared" si="18"/>
        <v>1</v>
      </c>
      <c r="I82" s="217">
        <v>25.786230632075</v>
      </c>
      <c r="J82" s="218">
        <f t="shared" si="19"/>
        <v>1.4404589959885912E-3</v>
      </c>
      <c r="K82" s="219">
        <f t="shared" si="20"/>
        <v>4.2120779293185209E-2</v>
      </c>
      <c r="Z82" s="216">
        <f t="shared" si="21"/>
        <v>25.786230632075</v>
      </c>
      <c r="AA82" s="216">
        <f t="shared" si="22"/>
        <v>586.41114711793728</v>
      </c>
      <c r="AB82" s="216">
        <f t="shared" si="23"/>
        <v>0</v>
      </c>
    </row>
    <row r="83" spans="1:28" x14ac:dyDescent="0.25">
      <c r="A83" s="12" t="s">
        <v>378</v>
      </c>
      <c r="B83" s="220">
        <v>32592.301464330831</v>
      </c>
      <c r="C83" s="220">
        <v>31586.773629819014</v>
      </c>
      <c r="D83" s="220">
        <v>1005.5278345118099</v>
      </c>
      <c r="E83" s="221">
        <f t="shared" si="16"/>
        <v>3.0851697773238394E-2</v>
      </c>
      <c r="F83" s="210">
        <v>1005.5278345118099</v>
      </c>
      <c r="G83" s="211">
        <f t="shared" si="17"/>
        <v>3.0851697773238394E-2</v>
      </c>
      <c r="H83" s="212">
        <f t="shared" si="18"/>
        <v>1</v>
      </c>
      <c r="I83" s="213">
        <v>30.246503178787947</v>
      </c>
      <c r="J83" s="214">
        <f t="shared" si="19"/>
        <v>9.2802600061520242E-4</v>
      </c>
      <c r="K83" s="215">
        <f t="shared" si="20"/>
        <v>3.0080224674708098E-2</v>
      </c>
      <c r="Z83" s="216">
        <f t="shared" si="21"/>
        <v>30.246503178787947</v>
      </c>
      <c r="AA83" s="216">
        <f t="shared" si="22"/>
        <v>975.28133133302197</v>
      </c>
      <c r="AB83" s="216">
        <f t="shared" si="23"/>
        <v>0</v>
      </c>
    </row>
    <row r="84" spans="1:28" ht="15.75" thickBot="1" x14ac:dyDescent="0.3">
      <c r="A84" s="222" t="s">
        <v>379</v>
      </c>
      <c r="B84" s="223">
        <v>225.06888035894994</v>
      </c>
      <c r="C84" s="223">
        <v>85.909142452024128</v>
      </c>
      <c r="D84" s="224">
        <v>139.15973790692576</v>
      </c>
      <c r="E84" s="242">
        <f t="shared" si="16"/>
        <v>0.61829844128156486</v>
      </c>
      <c r="F84" s="226">
        <v>115.84412868818714</v>
      </c>
      <c r="G84" s="243">
        <f t="shared" si="17"/>
        <v>0.51470522492240478</v>
      </c>
      <c r="H84" s="228">
        <f t="shared" si="18"/>
        <v>0.83245434657017825</v>
      </c>
      <c r="I84" s="229">
        <v>70.994516934335891</v>
      </c>
      <c r="J84" s="244">
        <f t="shared" si="19"/>
        <v>0.31543462081968265</v>
      </c>
      <c r="K84" s="231">
        <f t="shared" si="20"/>
        <v>0.51016564131371944</v>
      </c>
    </row>
    <row r="85" spans="1:28" ht="16.5" thickTop="1" thickBot="1" x14ac:dyDescent="0.3">
      <c r="A85" s="232" t="s">
        <v>380</v>
      </c>
      <c r="B85" s="233">
        <v>924.35244615036606</v>
      </c>
      <c r="C85" s="233">
        <v>776.69403167601672</v>
      </c>
      <c r="D85" s="234">
        <v>147.65841447434934</v>
      </c>
      <c r="E85" s="245">
        <f t="shared" si="16"/>
        <v>0.15974254743339478</v>
      </c>
      <c r="F85" s="236">
        <v>126.99717507917146</v>
      </c>
      <c r="G85" s="246">
        <f t="shared" si="17"/>
        <v>0.13739042462436735</v>
      </c>
      <c r="H85" s="238">
        <f t="shared" si="18"/>
        <v>0.86007408064938229</v>
      </c>
      <c r="I85" s="239">
        <v>63.972911185315255</v>
      </c>
      <c r="J85" s="247">
        <f t="shared" si="19"/>
        <v>6.9208353860848296E-2</v>
      </c>
      <c r="K85" s="241">
        <f t="shared" si="20"/>
        <v>0.43324934385251973</v>
      </c>
    </row>
    <row r="86" spans="1:28" ht="15.75" thickTop="1" x14ac:dyDescent="0.25">
      <c r="A86" s="10" t="s">
        <v>6</v>
      </c>
      <c r="B86" s="47" t="s">
        <v>389</v>
      </c>
      <c r="C86" s="47"/>
      <c r="D86" s="47"/>
      <c r="E86" s="47"/>
      <c r="F86" s="47"/>
      <c r="G86" s="47"/>
      <c r="H86" s="47"/>
      <c r="I86" s="47"/>
      <c r="J86" s="47"/>
    </row>
    <row r="88" spans="1:28" ht="48" customHeight="1" x14ac:dyDescent="0.25">
      <c r="A88" s="14" t="s">
        <v>9</v>
      </c>
      <c r="B88" s="274" t="s">
        <v>394</v>
      </c>
      <c r="C88" s="274"/>
      <c r="D88" s="274"/>
      <c r="E88" s="274"/>
      <c r="F88" s="274"/>
      <c r="G88" s="274"/>
      <c r="H88" s="274"/>
      <c r="I88" s="274"/>
      <c r="J88" s="274"/>
      <c r="K88" s="274"/>
    </row>
    <row r="89" spans="1:28" ht="18.75" x14ac:dyDescent="0.25">
      <c r="B89" s="198" t="s">
        <v>395</v>
      </c>
    </row>
  </sheetData>
  <mergeCells count="19">
    <mergeCell ref="B1:K1"/>
    <mergeCell ref="N1:W1"/>
    <mergeCell ref="Z1:AI1"/>
    <mergeCell ref="D3:E3"/>
    <mergeCell ref="F3:H3"/>
    <mergeCell ref="I3:K3"/>
    <mergeCell ref="B30:K30"/>
    <mergeCell ref="N30:W30"/>
    <mergeCell ref="Z30:AI30"/>
    <mergeCell ref="D32:E32"/>
    <mergeCell ref="F32:H32"/>
    <mergeCell ref="I32:K32"/>
    <mergeCell ref="B88:K88"/>
    <mergeCell ref="B59:K59"/>
    <mergeCell ref="N59:W59"/>
    <mergeCell ref="Z59:AI59"/>
    <mergeCell ref="D61:E61"/>
    <mergeCell ref="F61:H61"/>
    <mergeCell ref="I61:K61"/>
  </mergeCells>
  <pageMargins left="0.70866141732283472" right="0.70866141732283472" top="0.98425196850393704" bottom="0.98425196850393704" header="0.31496062992125984" footer="0.31496062992125984"/>
  <pageSetup scale="92" orientation="landscape" r:id="rId1"/>
  <headerFooter>
    <oddHeader>&amp;L&amp;G&amp;R&amp;"-,Vet"&amp;K03+000/&amp;"-,Standaard"&amp;K01+000 &amp;"-,Vet"&amp;K03+000cijfers
&amp;A</oddHeader>
    <oddFooter>&amp;L&amp;G&amp;R&amp;"-,Bold"&amp;K03+000www.zorg-en-gezondheid.be</oddFooter>
  </headerFooter>
  <rowBreaks count="1" manualBreakCount="1">
    <brk id="57" max="16383" man="1"/>
  </rowBreaks>
  <colBreaks count="2" manualBreakCount="2">
    <brk id="11" max="1048575" man="1"/>
    <brk id="24" max="1048575" man="1"/>
  </col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71"/>
  <sheetViews>
    <sheetView zoomScaleNormal="100" workbookViewId="0"/>
  </sheetViews>
  <sheetFormatPr defaultRowHeight="15" x14ac:dyDescent="0.25"/>
  <cols>
    <col min="1" max="1" width="11.5703125" customWidth="1"/>
    <col min="2" max="2" width="31.7109375" customWidth="1"/>
    <col min="3" max="3" width="11" customWidth="1"/>
    <col min="4" max="6" width="9.85546875" customWidth="1"/>
    <col min="7" max="7" width="9.85546875" style="179" customWidth="1"/>
    <col min="8" max="8" width="9.85546875" customWidth="1"/>
    <col min="11" max="11" width="28.5703125" customWidth="1"/>
    <col min="12" max="13" width="9.85546875" customWidth="1"/>
    <col min="14" max="14" width="10.140625" customWidth="1"/>
    <col min="15" max="15" width="10" customWidth="1"/>
    <col min="16" max="16" width="11" style="179" customWidth="1"/>
    <col min="17" max="17" width="11" customWidth="1"/>
    <col min="18" max="18" width="10.85546875" customWidth="1"/>
  </cols>
  <sheetData>
    <row r="1" spans="1:18" ht="52.5" customHeight="1" x14ac:dyDescent="0.25">
      <c r="A1" s="14" t="s">
        <v>120</v>
      </c>
      <c r="B1" s="274" t="s">
        <v>204</v>
      </c>
      <c r="C1" s="274"/>
      <c r="D1" s="274"/>
      <c r="E1" s="274"/>
      <c r="F1" s="274"/>
      <c r="G1" s="274"/>
      <c r="H1" s="274"/>
      <c r="J1" s="14" t="s">
        <v>120</v>
      </c>
      <c r="K1" s="279" t="s">
        <v>247</v>
      </c>
      <c r="L1" s="279"/>
      <c r="M1" s="279"/>
      <c r="N1" s="279"/>
      <c r="O1" s="279"/>
      <c r="P1" s="279"/>
      <c r="Q1" s="279"/>
    </row>
    <row r="2" spans="1:18" ht="21" x14ac:dyDescent="0.25">
      <c r="A2" s="9"/>
      <c r="B2" s="16" t="s">
        <v>336</v>
      </c>
      <c r="D2" s="15"/>
      <c r="J2" s="9"/>
      <c r="K2" s="16" t="s">
        <v>336</v>
      </c>
      <c r="M2" s="15"/>
    </row>
    <row r="3" spans="1:18" ht="30" x14ac:dyDescent="0.25">
      <c r="A3" s="11"/>
      <c r="B3" s="11"/>
      <c r="C3" s="139">
        <v>2011</v>
      </c>
      <c r="D3" s="139">
        <v>2012</v>
      </c>
      <c r="E3" s="139">
        <v>2013</v>
      </c>
      <c r="F3" s="139">
        <v>2014</v>
      </c>
      <c r="G3" s="139">
        <v>2015</v>
      </c>
      <c r="H3" s="139">
        <v>2016</v>
      </c>
      <c r="I3" s="58" t="s">
        <v>320</v>
      </c>
      <c r="J3" s="11"/>
      <c r="K3" s="11"/>
      <c r="L3" s="139">
        <f>C3</f>
        <v>2011</v>
      </c>
      <c r="M3" s="139">
        <f t="shared" ref="M3:Q3" si="0">D3</f>
        <v>2012</v>
      </c>
      <c r="N3" s="139">
        <f t="shared" si="0"/>
        <v>2013</v>
      </c>
      <c r="O3" s="139">
        <f t="shared" si="0"/>
        <v>2014</v>
      </c>
      <c r="P3" s="139">
        <f t="shared" si="0"/>
        <v>2015</v>
      </c>
      <c r="Q3" s="139">
        <f t="shared" si="0"/>
        <v>2016</v>
      </c>
      <c r="R3" s="58" t="s">
        <v>320</v>
      </c>
    </row>
    <row r="4" spans="1:18" ht="15.75" thickBot="1" x14ac:dyDescent="0.3">
      <c r="A4" s="280" t="s">
        <v>185</v>
      </c>
      <c r="B4" s="17" t="s">
        <v>245</v>
      </c>
      <c r="C4" s="48">
        <v>1232.3986994417621</v>
      </c>
      <c r="D4" s="48">
        <v>1248.4757374125027</v>
      </c>
      <c r="E4" s="48">
        <v>1238.6745635688451</v>
      </c>
      <c r="F4" s="48">
        <v>1143.2544300062268</v>
      </c>
      <c r="G4" s="48">
        <v>1159.8803699101825</v>
      </c>
      <c r="H4" s="48">
        <v>1113.0431196639399</v>
      </c>
      <c r="J4" s="280" t="s">
        <v>185</v>
      </c>
      <c r="K4" s="17" t="s">
        <v>245</v>
      </c>
      <c r="L4" s="133">
        <f t="shared" ref="L4:L14" si="1">C4/C$4</f>
        <v>1</v>
      </c>
      <c r="M4" s="112">
        <f t="shared" ref="M4:M14" si="2">D4/D$4</f>
        <v>1</v>
      </c>
      <c r="N4" s="112">
        <f t="shared" ref="N4:N14" si="3">E4/E$4</f>
        <v>1</v>
      </c>
      <c r="O4" s="112">
        <f t="shared" ref="O4:O14" si="4">F4/F$4</f>
        <v>1</v>
      </c>
      <c r="P4" s="112">
        <f t="shared" ref="P4:Q14" si="5">G4/G$4</f>
        <v>1</v>
      </c>
      <c r="Q4" s="112">
        <f t="shared" si="5"/>
        <v>1</v>
      </c>
    </row>
    <row r="5" spans="1:18" ht="16.5" thickTop="1" thickBot="1" x14ac:dyDescent="0.3">
      <c r="A5" s="280"/>
      <c r="B5" s="131" t="s">
        <v>203</v>
      </c>
      <c r="C5" s="132">
        <v>287.28417309906604</v>
      </c>
      <c r="D5" s="132">
        <v>284.44110533911993</v>
      </c>
      <c r="E5" s="132">
        <v>283.644566426903</v>
      </c>
      <c r="F5" s="132">
        <v>266.51594335086457</v>
      </c>
      <c r="G5" s="132">
        <v>263.14919728804824</v>
      </c>
      <c r="H5" s="132">
        <v>257.36911684332466</v>
      </c>
      <c r="J5" s="280"/>
      <c r="K5" s="131" t="s">
        <v>203</v>
      </c>
      <c r="L5" s="134">
        <f t="shared" si="1"/>
        <v>0.23310976653026066</v>
      </c>
      <c r="M5" s="134">
        <f t="shared" si="2"/>
        <v>0.22783070332518537</v>
      </c>
      <c r="N5" s="134">
        <f t="shared" si="3"/>
        <v>0.22899038598941743</v>
      </c>
      <c r="O5" s="134">
        <f t="shared" si="4"/>
        <v>0.23312041165623384</v>
      </c>
      <c r="P5" s="134">
        <f t="shared" si="5"/>
        <v>0.22687615388165047</v>
      </c>
      <c r="Q5" s="134">
        <f t="shared" si="5"/>
        <v>0.23123014041094103</v>
      </c>
    </row>
    <row r="6" spans="1:18" ht="16.5" thickTop="1" thickBot="1" x14ac:dyDescent="0.3">
      <c r="A6" s="280"/>
      <c r="B6" s="49" t="s">
        <v>200</v>
      </c>
      <c r="C6" s="50">
        <v>243.68945170835065</v>
      </c>
      <c r="D6" s="50">
        <v>241.87849259209531</v>
      </c>
      <c r="E6" s="50">
        <v>240.01498124291348</v>
      </c>
      <c r="F6" s="50">
        <v>227.48233615826396</v>
      </c>
      <c r="G6" s="50">
        <v>231.9189735215252</v>
      </c>
      <c r="H6" s="50">
        <v>224.54691600759298</v>
      </c>
      <c r="J6" s="280"/>
      <c r="K6" s="49" t="s">
        <v>200</v>
      </c>
      <c r="L6" s="135">
        <f t="shared" si="1"/>
        <v>0.19773588840911169</v>
      </c>
      <c r="M6" s="135">
        <f t="shared" si="2"/>
        <v>0.19373904141172543</v>
      </c>
      <c r="N6" s="135">
        <f t="shared" si="3"/>
        <v>0.19376758698538782</v>
      </c>
      <c r="O6" s="135">
        <f t="shared" si="4"/>
        <v>0.19897787420515392</v>
      </c>
      <c r="P6" s="135">
        <f t="shared" si="5"/>
        <v>0.19995077038805673</v>
      </c>
      <c r="Q6" s="135">
        <f t="shared" si="5"/>
        <v>0.20174143484700774</v>
      </c>
    </row>
    <row r="7" spans="1:18" ht="16.5" thickTop="1" thickBot="1" x14ac:dyDescent="0.3">
      <c r="A7" s="280"/>
      <c r="B7" s="51" t="s">
        <v>201</v>
      </c>
      <c r="C7" s="52">
        <v>98.669796791316188</v>
      </c>
      <c r="D7" s="52">
        <v>94.910919204114478</v>
      </c>
      <c r="E7" s="52">
        <v>96.509266264026238</v>
      </c>
      <c r="F7" s="52">
        <v>86.551781163705314</v>
      </c>
      <c r="G7" s="52">
        <v>86.471427735463521</v>
      </c>
      <c r="H7" s="52">
        <v>82.387659466098967</v>
      </c>
      <c r="J7" s="280"/>
      <c r="K7" s="51" t="s">
        <v>201</v>
      </c>
      <c r="L7" s="136">
        <f t="shared" si="1"/>
        <v>8.0063210741792012E-2</v>
      </c>
      <c r="M7" s="136">
        <f t="shared" si="2"/>
        <v>7.6021436668701106E-2</v>
      </c>
      <c r="N7" s="136">
        <f t="shared" si="3"/>
        <v>7.791333502963492E-2</v>
      </c>
      <c r="O7" s="136">
        <f t="shared" si="4"/>
        <v>7.5706490954278574E-2</v>
      </c>
      <c r="P7" s="136">
        <f t="shared" si="5"/>
        <v>7.4552022759174386E-2</v>
      </c>
      <c r="Q7" s="136">
        <f t="shared" si="5"/>
        <v>7.4020186649169706E-2</v>
      </c>
    </row>
    <row r="8" spans="1:18" ht="16.5" thickTop="1" thickBot="1" x14ac:dyDescent="0.3">
      <c r="A8" s="280"/>
      <c r="B8" s="53" t="s">
        <v>63</v>
      </c>
      <c r="C8" s="54">
        <v>107.57192373362008</v>
      </c>
      <c r="D8" s="54">
        <v>101.93357870635694</v>
      </c>
      <c r="E8" s="54">
        <v>101.45023815409115</v>
      </c>
      <c r="F8" s="54">
        <v>100.71987191129182</v>
      </c>
      <c r="G8" s="54">
        <v>95.6754533623551</v>
      </c>
      <c r="H8" s="54">
        <v>91.121641790982991</v>
      </c>
      <c r="J8" s="280"/>
      <c r="K8" s="53" t="s">
        <v>63</v>
      </c>
      <c r="L8" s="137">
        <f t="shared" si="1"/>
        <v>8.7286625490879524E-2</v>
      </c>
      <c r="M8" s="137">
        <f t="shared" si="2"/>
        <v>8.164642343600273E-2</v>
      </c>
      <c r="N8" s="137">
        <f t="shared" si="3"/>
        <v>8.1902253536065756E-2</v>
      </c>
      <c r="O8" s="137">
        <f t="shared" si="4"/>
        <v>8.8099262305717227E-2</v>
      </c>
      <c r="P8" s="137">
        <f t="shared" si="5"/>
        <v>8.2487345974968013E-2</v>
      </c>
      <c r="Q8" s="137">
        <f t="shared" si="5"/>
        <v>8.1867126422285649E-2</v>
      </c>
    </row>
    <row r="9" spans="1:18" ht="16.5" thickTop="1" thickBot="1" x14ac:dyDescent="0.3">
      <c r="A9" s="280"/>
      <c r="B9" s="53" t="s">
        <v>72</v>
      </c>
      <c r="C9" s="54">
        <v>12.505487007908524</v>
      </c>
      <c r="D9" s="54">
        <v>14.650270010791898</v>
      </c>
      <c r="E9" s="54">
        <v>15.503940142350451</v>
      </c>
      <c r="F9" s="54">
        <v>14.426825740202649</v>
      </c>
      <c r="G9" s="54">
        <v>14.57</v>
      </c>
      <c r="H9" s="54">
        <v>15.133811027881372</v>
      </c>
      <c r="J9" s="280"/>
      <c r="K9" s="53" t="s">
        <v>72</v>
      </c>
      <c r="L9" s="137">
        <f t="shared" si="1"/>
        <v>1.0147273778829138E-2</v>
      </c>
      <c r="M9" s="137">
        <f t="shared" si="2"/>
        <v>1.173452520683738E-2</v>
      </c>
      <c r="N9" s="137">
        <f t="shared" si="3"/>
        <v>1.2516556485733266E-2</v>
      </c>
      <c r="O9" s="137">
        <f t="shared" si="4"/>
        <v>1.2619085797134477E-2</v>
      </c>
      <c r="P9" s="137">
        <f t="shared" si="5"/>
        <v>1.2561640301859972E-2</v>
      </c>
      <c r="Q9" s="137">
        <f t="shared" si="5"/>
        <v>1.3596787725933483E-2</v>
      </c>
    </row>
    <row r="10" spans="1:18" ht="16.5" thickTop="1" thickBot="1" x14ac:dyDescent="0.3">
      <c r="A10" s="280"/>
      <c r="B10" s="53" t="s">
        <v>70</v>
      </c>
      <c r="C10" s="54">
        <v>56.176331910922258</v>
      </c>
      <c r="D10" s="54">
        <v>52.091215938131455</v>
      </c>
      <c r="E10" s="54">
        <v>51.926692324324833</v>
      </c>
      <c r="F10" s="54">
        <v>47.121790947110149</v>
      </c>
      <c r="G10" s="54">
        <v>49.531922324989537</v>
      </c>
      <c r="H10" s="54">
        <v>47.114734218456462</v>
      </c>
      <c r="J10" s="280"/>
      <c r="K10" s="53" t="s">
        <v>70</v>
      </c>
      <c r="L10" s="137">
        <f t="shared" si="1"/>
        <v>4.5582920475628848E-2</v>
      </c>
      <c r="M10" s="137">
        <f t="shared" si="2"/>
        <v>4.1723851234860047E-2</v>
      </c>
      <c r="N10" s="137">
        <f t="shared" si="3"/>
        <v>4.1921174335504761E-2</v>
      </c>
      <c r="O10" s="137">
        <f t="shared" si="4"/>
        <v>4.1217238884308102E-2</v>
      </c>
      <c r="P10" s="137">
        <f t="shared" si="5"/>
        <v>4.2704337110925618E-2</v>
      </c>
      <c r="Q10" s="137">
        <f t="shared" si="5"/>
        <v>4.2329657662033587E-2</v>
      </c>
    </row>
    <row r="11" spans="1:18" ht="16.5" thickTop="1" thickBot="1" x14ac:dyDescent="0.3">
      <c r="A11" s="280"/>
      <c r="B11" s="53" t="s">
        <v>77</v>
      </c>
      <c r="C11" s="54">
        <v>21.770036024839051</v>
      </c>
      <c r="D11" s="54">
        <v>21.347586623284172</v>
      </c>
      <c r="E11" s="54">
        <v>22.134589562971392</v>
      </c>
      <c r="F11" s="54">
        <v>19.495991719252309</v>
      </c>
      <c r="G11" s="54">
        <v>20.56</v>
      </c>
      <c r="H11" s="54">
        <v>20.803355566332954</v>
      </c>
      <c r="J11" s="280"/>
      <c r="K11" s="53" t="s">
        <v>77</v>
      </c>
      <c r="L11" s="137">
        <f t="shared" si="1"/>
        <v>1.7664767120169952E-2</v>
      </c>
      <c r="M11" s="137">
        <f t="shared" si="2"/>
        <v>1.7098919893731843E-2</v>
      </c>
      <c r="N11" s="137">
        <f t="shared" si="3"/>
        <v>1.7869576250276457E-2</v>
      </c>
      <c r="O11" s="137">
        <f t="shared" si="4"/>
        <v>1.705306466133363E-2</v>
      </c>
      <c r="P11" s="137">
        <f t="shared" si="5"/>
        <v>1.7725965999055661E-2</v>
      </c>
      <c r="Q11" s="137">
        <f t="shared" si="5"/>
        <v>1.8690520788281852E-2</v>
      </c>
    </row>
    <row r="12" spans="1:18" ht="16.5" thickTop="1" thickBot="1" x14ac:dyDescent="0.3">
      <c r="A12" s="280"/>
      <c r="B12" s="53" t="s">
        <v>76</v>
      </c>
      <c r="C12" s="54">
        <v>40.396914206787741</v>
      </c>
      <c r="D12" s="54">
        <v>44.169266254847251</v>
      </c>
      <c r="E12" s="54">
        <v>42.47091636292361</v>
      </c>
      <c r="F12" s="54">
        <v>40.116827750842582</v>
      </c>
      <c r="G12" s="54">
        <v>39.814500018384649</v>
      </c>
      <c r="H12" s="54">
        <v>38.831731351214891</v>
      </c>
      <c r="J12" s="280"/>
      <c r="K12" s="53" t="s">
        <v>76</v>
      </c>
      <c r="L12" s="137">
        <f t="shared" si="1"/>
        <v>3.2779095129754902E-2</v>
      </c>
      <c r="M12" s="137">
        <f t="shared" si="2"/>
        <v>3.5378553968849376E-2</v>
      </c>
      <c r="N12" s="137">
        <f t="shared" si="3"/>
        <v>3.4287388804172446E-2</v>
      </c>
      <c r="O12" s="137">
        <f t="shared" si="4"/>
        <v>3.509002606762178E-2</v>
      </c>
      <c r="P12" s="137">
        <f t="shared" si="5"/>
        <v>3.4326384902494525E-2</v>
      </c>
      <c r="Q12" s="137">
        <f t="shared" si="5"/>
        <v>3.4887894875931962E-2</v>
      </c>
    </row>
    <row r="13" spans="1:18" ht="30" customHeight="1" thickTop="1" thickBot="1" x14ac:dyDescent="0.3">
      <c r="A13" s="280"/>
      <c r="B13" s="175" t="s">
        <v>292</v>
      </c>
      <c r="C13" s="54">
        <v>33.073399972039169</v>
      </c>
      <c r="D13" s="54">
        <v>33.53808733763239</v>
      </c>
      <c r="E13" s="54">
        <v>32.85930232441271</v>
      </c>
      <c r="F13" s="54">
        <v>31.023534616897024</v>
      </c>
      <c r="G13" s="54">
        <v>31.58</v>
      </c>
      <c r="H13" s="54">
        <v>31.977200770857074</v>
      </c>
      <c r="J13" s="280"/>
      <c r="K13" s="175" t="s">
        <v>292</v>
      </c>
      <c r="L13" s="137">
        <f t="shared" si="1"/>
        <v>2.6836607330907099E-2</v>
      </c>
      <c r="M13" s="137">
        <f t="shared" si="2"/>
        <v>2.6863227159817232E-2</v>
      </c>
      <c r="N13" s="137">
        <f t="shared" si="3"/>
        <v>2.6527792925479254E-2</v>
      </c>
      <c r="O13" s="137">
        <f t="shared" si="4"/>
        <v>2.7136159548253883E-2</v>
      </c>
      <c r="P13" s="137">
        <f t="shared" si="5"/>
        <v>2.7226945829288803E-2</v>
      </c>
      <c r="Q13" s="137">
        <f t="shared" si="5"/>
        <v>2.8729525573557221E-2</v>
      </c>
    </row>
    <row r="14" spans="1:18" ht="16.5" thickTop="1" thickBot="1" x14ac:dyDescent="0.3">
      <c r="A14" s="281"/>
      <c r="B14" s="55" t="s">
        <v>202</v>
      </c>
      <c r="C14" s="56">
        <v>15.790080242949202</v>
      </c>
      <c r="D14" s="56">
        <v>16.711100468075749</v>
      </c>
      <c r="E14" s="56">
        <v>17.29888755582882</v>
      </c>
      <c r="F14" s="56">
        <v>13.611100665268104</v>
      </c>
      <c r="G14" s="56">
        <v>11.42</v>
      </c>
      <c r="H14" s="56">
        <v>12.386642117598917</v>
      </c>
      <c r="J14" s="281"/>
      <c r="K14" s="55" t="s">
        <v>202</v>
      </c>
      <c r="L14" s="138">
        <f t="shared" si="1"/>
        <v>1.2812477204091186E-2</v>
      </c>
      <c r="M14" s="138">
        <f t="shared" si="2"/>
        <v>1.3385202425086709E-2</v>
      </c>
      <c r="N14" s="138">
        <f t="shared" si="3"/>
        <v>1.3965643652185446E-2</v>
      </c>
      <c r="O14" s="138">
        <f t="shared" si="4"/>
        <v>1.1905574391864784E-2</v>
      </c>
      <c r="P14" s="138">
        <f t="shared" si="5"/>
        <v>9.8458429819657436E-3</v>
      </c>
      <c r="Q14" s="138">
        <f t="shared" si="5"/>
        <v>1.1128627362917264E-2</v>
      </c>
    </row>
    <row r="15" spans="1:18" ht="16.5" thickTop="1" thickBot="1" x14ac:dyDescent="0.3">
      <c r="A15" s="280" t="s">
        <v>186</v>
      </c>
      <c r="B15" s="17" t="s">
        <v>245</v>
      </c>
      <c r="C15" s="48">
        <v>799.75285704480052</v>
      </c>
      <c r="D15" s="48">
        <v>816.45867303462603</v>
      </c>
      <c r="E15" s="48">
        <v>806.79451307282045</v>
      </c>
      <c r="F15" s="48">
        <v>756.70915624300653</v>
      </c>
      <c r="G15" s="48">
        <v>787.65886099538307</v>
      </c>
      <c r="H15" s="48">
        <v>744.82132504206299</v>
      </c>
      <c r="J15" s="280" t="s">
        <v>186</v>
      </c>
      <c r="K15" s="17" t="s">
        <v>245</v>
      </c>
      <c r="L15" s="133">
        <f t="shared" ref="L15:L25" si="6">C15/C$15</f>
        <v>1</v>
      </c>
      <c r="M15" s="112">
        <f t="shared" ref="M15:M25" si="7">D15/D$15</f>
        <v>1</v>
      </c>
      <c r="N15" s="112">
        <f t="shared" ref="N15:N25" si="8">E15/E$15</f>
        <v>1</v>
      </c>
      <c r="O15" s="112">
        <f t="shared" ref="O15:O25" si="9">F15/F$15</f>
        <v>1</v>
      </c>
      <c r="P15" s="112">
        <f t="shared" ref="P15:Q25" si="10">G15/G$15</f>
        <v>1</v>
      </c>
      <c r="Q15" s="112">
        <f t="shared" si="10"/>
        <v>1</v>
      </c>
    </row>
    <row r="16" spans="1:18" ht="16.5" thickTop="1" thickBot="1" x14ac:dyDescent="0.3">
      <c r="A16" s="280"/>
      <c r="B16" s="131" t="s">
        <v>203</v>
      </c>
      <c r="C16" s="132">
        <v>158.69999999999999</v>
      </c>
      <c r="D16" s="132">
        <v>157.34</v>
      </c>
      <c r="E16" s="132">
        <v>156.71</v>
      </c>
      <c r="F16" s="132">
        <v>145.91</v>
      </c>
      <c r="G16" s="132">
        <v>147.6</v>
      </c>
      <c r="H16" s="132">
        <v>144.78986509604246</v>
      </c>
      <c r="J16" s="280"/>
      <c r="K16" s="131" t="s">
        <v>203</v>
      </c>
      <c r="L16" s="134">
        <f t="shared" si="6"/>
        <v>0.19843630266782522</v>
      </c>
      <c r="M16" s="134">
        <f t="shared" si="7"/>
        <v>0.19271030512199264</v>
      </c>
      <c r="N16" s="134">
        <f t="shared" si="8"/>
        <v>0.19423781081894334</v>
      </c>
      <c r="O16" s="134">
        <f t="shared" si="9"/>
        <v>0.19282177147747245</v>
      </c>
      <c r="P16" s="134">
        <f t="shared" si="10"/>
        <v>0.1873907694169458</v>
      </c>
      <c r="Q16" s="134">
        <f t="shared" si="10"/>
        <v>0.19439543448607036</v>
      </c>
    </row>
    <row r="17" spans="1:17" ht="16.5" thickTop="1" thickBot="1" x14ac:dyDescent="0.3">
      <c r="A17" s="280"/>
      <c r="B17" s="49" t="s">
        <v>200</v>
      </c>
      <c r="C17" s="50">
        <v>131.88999999999999</v>
      </c>
      <c r="D17" s="50">
        <v>128.35</v>
      </c>
      <c r="E17" s="50">
        <v>129.44</v>
      </c>
      <c r="F17" s="50">
        <v>122.38</v>
      </c>
      <c r="G17" s="50">
        <v>126.50498435472615</v>
      </c>
      <c r="H17" s="50">
        <v>124.59779871504435</v>
      </c>
      <c r="J17" s="280"/>
      <c r="K17" s="49" t="s">
        <v>200</v>
      </c>
      <c r="L17" s="135">
        <f t="shared" si="6"/>
        <v>0.16491344649564882</v>
      </c>
      <c r="M17" s="135">
        <f t="shared" si="7"/>
        <v>0.15720330279908321</v>
      </c>
      <c r="N17" s="135">
        <f t="shared" si="8"/>
        <v>0.16043738263291446</v>
      </c>
      <c r="O17" s="135">
        <f t="shared" si="9"/>
        <v>0.16172660128444299</v>
      </c>
      <c r="P17" s="135">
        <f t="shared" si="10"/>
        <v>0.16060885063218716</v>
      </c>
      <c r="Q17" s="135">
        <f t="shared" si="10"/>
        <v>0.16728548784234637</v>
      </c>
    </row>
    <row r="18" spans="1:17" ht="16.5" thickTop="1" thickBot="1" x14ac:dyDescent="0.3">
      <c r="A18" s="280"/>
      <c r="B18" s="51" t="s">
        <v>201</v>
      </c>
      <c r="C18" s="52">
        <v>78.06</v>
      </c>
      <c r="D18" s="52">
        <v>76.709999999999994</v>
      </c>
      <c r="E18" s="52">
        <v>76.13</v>
      </c>
      <c r="F18" s="52">
        <v>68.3</v>
      </c>
      <c r="G18" s="52">
        <v>66.739999999999995</v>
      </c>
      <c r="H18" s="52">
        <v>63.500892815367266</v>
      </c>
      <c r="J18" s="280"/>
      <c r="K18" s="51" t="s">
        <v>201</v>
      </c>
      <c r="L18" s="136">
        <f t="shared" si="6"/>
        <v>9.7605153032453928E-2</v>
      </c>
      <c r="M18" s="136">
        <f t="shared" si="7"/>
        <v>9.3954541158688537E-2</v>
      </c>
      <c r="N18" s="136">
        <f t="shared" si="8"/>
        <v>9.4361078027223252E-2</v>
      </c>
      <c r="O18" s="136">
        <f t="shared" si="9"/>
        <v>9.0259248796596317E-2</v>
      </c>
      <c r="P18" s="136">
        <f t="shared" si="10"/>
        <v>8.4732113488394059E-2</v>
      </c>
      <c r="Q18" s="136">
        <f t="shared" si="10"/>
        <v>8.525654499994495E-2</v>
      </c>
    </row>
    <row r="19" spans="1:17" ht="16.5" thickTop="1" thickBot="1" x14ac:dyDescent="0.3">
      <c r="A19" s="280"/>
      <c r="B19" s="53" t="s">
        <v>63</v>
      </c>
      <c r="C19" s="54">
        <v>69.150000000000006</v>
      </c>
      <c r="D19" s="54">
        <v>66.42</v>
      </c>
      <c r="E19" s="54">
        <v>66.930000000000007</v>
      </c>
      <c r="F19" s="54">
        <v>64.5</v>
      </c>
      <c r="G19" s="54">
        <v>62.53</v>
      </c>
      <c r="H19" s="54">
        <v>61.075895305792855</v>
      </c>
      <c r="J19" s="280"/>
      <c r="K19" s="53" t="s">
        <v>63</v>
      </c>
      <c r="L19" s="137">
        <f t="shared" si="6"/>
        <v>8.6464211275867148E-2</v>
      </c>
      <c r="M19" s="137">
        <f t="shared" si="7"/>
        <v>8.135133129657271E-2</v>
      </c>
      <c r="N19" s="137">
        <f t="shared" si="8"/>
        <v>8.295792660399387E-2</v>
      </c>
      <c r="O19" s="137">
        <f t="shared" si="9"/>
        <v>8.5237504354033128E-2</v>
      </c>
      <c r="P19" s="137">
        <f t="shared" si="10"/>
        <v>7.9387159970471688E-2</v>
      </c>
      <c r="Q19" s="137">
        <f t="shared" si="10"/>
        <v>8.2000733937556983E-2</v>
      </c>
    </row>
    <row r="20" spans="1:17" ht="16.5" thickTop="1" thickBot="1" x14ac:dyDescent="0.3">
      <c r="A20" s="280"/>
      <c r="B20" s="53" t="s">
        <v>72</v>
      </c>
      <c r="C20" s="54">
        <v>5.98</v>
      </c>
      <c r="D20" s="54">
        <v>6.05</v>
      </c>
      <c r="E20" s="54">
        <v>5.66</v>
      </c>
      <c r="F20" s="54">
        <v>6.07</v>
      </c>
      <c r="G20" s="54">
        <v>6.02</v>
      </c>
      <c r="H20" s="54">
        <v>6.9263337192789622</v>
      </c>
      <c r="J20" s="280"/>
      <c r="K20" s="53" t="s">
        <v>72</v>
      </c>
      <c r="L20" s="137">
        <f t="shared" si="6"/>
        <v>7.4773099555992123E-3</v>
      </c>
      <c r="M20" s="137">
        <f t="shared" si="7"/>
        <v>7.4100505020214527E-3</v>
      </c>
      <c r="N20" s="137">
        <f t="shared" si="8"/>
        <v>7.0154170712476505E-3</v>
      </c>
      <c r="O20" s="137">
        <f t="shared" si="9"/>
        <v>8.0215759911469939E-3</v>
      </c>
      <c r="P20" s="137">
        <f t="shared" si="10"/>
        <v>7.6429026550813937E-3</v>
      </c>
      <c r="Q20" s="137">
        <f t="shared" si="10"/>
        <v>9.2993225172329826E-3</v>
      </c>
    </row>
    <row r="21" spans="1:17" ht="16.5" thickTop="1" thickBot="1" x14ac:dyDescent="0.3">
      <c r="A21" s="280"/>
      <c r="B21" s="53" t="s">
        <v>70</v>
      </c>
      <c r="C21" s="54">
        <v>24.42</v>
      </c>
      <c r="D21" s="54">
        <v>25.47</v>
      </c>
      <c r="E21" s="54">
        <v>24.29</v>
      </c>
      <c r="F21" s="54">
        <v>21.23</v>
      </c>
      <c r="G21" s="54">
        <v>20.27</v>
      </c>
      <c r="H21" s="54">
        <v>19.900493611793564</v>
      </c>
      <c r="J21" s="280"/>
      <c r="K21" s="53" t="s">
        <v>70</v>
      </c>
      <c r="L21" s="137">
        <f t="shared" si="6"/>
        <v>3.0534432962497117E-2</v>
      </c>
      <c r="M21" s="137">
        <f t="shared" si="7"/>
        <v>3.1195700212642379E-2</v>
      </c>
      <c r="N21" s="137">
        <f t="shared" si="8"/>
        <v>3.0106798703287176E-2</v>
      </c>
      <c r="O21" s="137">
        <f t="shared" si="9"/>
        <v>2.8055693293583307E-2</v>
      </c>
      <c r="P21" s="137">
        <f t="shared" si="10"/>
        <v>2.5734491165863762E-2</v>
      </c>
      <c r="Q21" s="137">
        <f t="shared" si="10"/>
        <v>2.6718479912843131E-2</v>
      </c>
    </row>
    <row r="22" spans="1:17" ht="16.5" thickTop="1" thickBot="1" x14ac:dyDescent="0.3">
      <c r="A22" s="280"/>
      <c r="B22" s="53" t="s">
        <v>77</v>
      </c>
      <c r="C22" s="54">
        <v>10.63</v>
      </c>
      <c r="D22" s="54">
        <v>10.93</v>
      </c>
      <c r="E22" s="54">
        <v>11.41</v>
      </c>
      <c r="F22" s="54">
        <v>9.41</v>
      </c>
      <c r="G22" s="54">
        <v>11.44</v>
      </c>
      <c r="H22" s="54">
        <v>12.505203196127793</v>
      </c>
      <c r="J22" s="280"/>
      <c r="K22" s="53" t="s">
        <v>77</v>
      </c>
      <c r="L22" s="137">
        <f t="shared" si="6"/>
        <v>1.329160615853171E-2</v>
      </c>
      <c r="M22" s="137">
        <f t="shared" si="7"/>
        <v>1.3387082973073467E-2</v>
      </c>
      <c r="N22" s="137">
        <f t="shared" si="8"/>
        <v>1.4142386710766022E-2</v>
      </c>
      <c r="O22" s="137">
        <f t="shared" si="9"/>
        <v>1.2435425053820956E-2</v>
      </c>
      <c r="P22" s="137">
        <f t="shared" si="10"/>
        <v>1.4524054214971951E-2</v>
      </c>
      <c r="Q22" s="137">
        <f t="shared" si="10"/>
        <v>1.6789534316061071E-2</v>
      </c>
    </row>
    <row r="23" spans="1:17" ht="16.5" thickTop="1" thickBot="1" x14ac:dyDescent="0.3">
      <c r="A23" s="280"/>
      <c r="B23" s="53" t="s">
        <v>76</v>
      </c>
      <c r="C23" s="54">
        <v>24.18</v>
      </c>
      <c r="D23" s="54">
        <v>24.24</v>
      </c>
      <c r="E23" s="54">
        <v>23.52</v>
      </c>
      <c r="F23" s="54">
        <v>22.18</v>
      </c>
      <c r="G23" s="54">
        <v>24.15</v>
      </c>
      <c r="H23" s="54">
        <v>23.236619225518876</v>
      </c>
      <c r="J23" s="280"/>
      <c r="K23" s="53" t="s">
        <v>76</v>
      </c>
      <c r="L23" s="137">
        <f t="shared" si="6"/>
        <v>3.0234340255248987E-2</v>
      </c>
      <c r="M23" s="137">
        <f t="shared" si="7"/>
        <v>2.9689194077520662E-2</v>
      </c>
      <c r="N23" s="137">
        <f t="shared" si="8"/>
        <v>2.9152404508082107E-2</v>
      </c>
      <c r="O23" s="137">
        <f t="shared" si="9"/>
        <v>2.9311129404224104E-2</v>
      </c>
      <c r="P23" s="137">
        <f t="shared" si="10"/>
        <v>3.0660481581431174E-2</v>
      </c>
      <c r="Q23" s="137">
        <f t="shared" si="10"/>
        <v>3.1197575101930133E-2</v>
      </c>
    </row>
    <row r="24" spans="1:17" ht="29.25" customHeight="1" thickTop="1" thickBot="1" x14ac:dyDescent="0.3">
      <c r="A24" s="280"/>
      <c r="B24" s="175" t="s">
        <v>292</v>
      </c>
      <c r="C24" s="54">
        <v>14.2</v>
      </c>
      <c r="D24" s="54">
        <v>13.28</v>
      </c>
      <c r="E24" s="54">
        <v>13.96</v>
      </c>
      <c r="F24" s="54">
        <v>13.62</v>
      </c>
      <c r="G24" s="54">
        <v>13.77</v>
      </c>
      <c r="H24" s="54">
        <v>13.437576236929845</v>
      </c>
      <c r="J24" s="280"/>
      <c r="K24" s="175" t="s">
        <v>292</v>
      </c>
      <c r="L24" s="137">
        <f t="shared" si="6"/>
        <v>1.7755485178847626E-2</v>
      </c>
      <c r="M24" s="137">
        <f t="shared" si="7"/>
        <v>1.6265367052371055E-2</v>
      </c>
      <c r="N24" s="137">
        <f t="shared" si="8"/>
        <v>1.7303042811769823E-2</v>
      </c>
      <c r="O24" s="137">
        <f t="shared" si="9"/>
        <v>1.7998989291502808E-2</v>
      </c>
      <c r="P24" s="137">
        <f t="shared" si="10"/>
        <v>1.7482187634629699E-2</v>
      </c>
      <c r="Q24" s="137">
        <f t="shared" si="10"/>
        <v>1.8041341977112393E-2</v>
      </c>
    </row>
    <row r="25" spans="1:17" ht="16.5" thickTop="1" thickBot="1" x14ac:dyDescent="0.3">
      <c r="A25" s="281"/>
      <c r="B25" s="53" t="s">
        <v>202</v>
      </c>
      <c r="C25" s="54">
        <v>10.14</v>
      </c>
      <c r="D25" s="54">
        <v>10.95</v>
      </c>
      <c r="E25" s="54">
        <v>10.95</v>
      </c>
      <c r="F25" s="54">
        <v>8.89</v>
      </c>
      <c r="G25" s="54">
        <v>9.41</v>
      </c>
      <c r="H25" s="54">
        <v>7.7077438006005625</v>
      </c>
      <c r="J25" s="281"/>
      <c r="K25" s="53" t="s">
        <v>202</v>
      </c>
      <c r="L25" s="137">
        <f t="shared" si="6"/>
        <v>1.2678916881233446E-2</v>
      </c>
      <c r="M25" s="137">
        <f t="shared" si="7"/>
        <v>1.3411579007790893E-2</v>
      </c>
      <c r="N25" s="137">
        <f t="shared" si="8"/>
        <v>1.3572229139604552E-2</v>
      </c>
      <c r="O25" s="137">
        <f t="shared" si="9"/>
        <v>1.1748238972207047E-2</v>
      </c>
      <c r="P25" s="137">
        <f t="shared" si="10"/>
        <v>1.1946796342909622E-2</v>
      </c>
      <c r="Q25" s="137">
        <f t="shared" si="10"/>
        <v>1.0348446723333647E-2</v>
      </c>
    </row>
    <row r="26" spans="1:17" ht="15.75" thickTop="1" x14ac:dyDescent="0.25">
      <c r="A26" s="10" t="s">
        <v>6</v>
      </c>
      <c r="B26" s="47" t="s">
        <v>333</v>
      </c>
      <c r="D26" s="45"/>
      <c r="E26" s="45"/>
      <c r="F26" s="45"/>
      <c r="G26" s="47"/>
      <c r="H26" s="45"/>
      <c r="J26" s="10" t="s">
        <v>6</v>
      </c>
      <c r="K26" s="47" t="s">
        <v>333</v>
      </c>
      <c r="M26" s="47"/>
      <c r="N26" s="47"/>
      <c r="O26" s="47"/>
      <c r="P26" s="47"/>
      <c r="Q26" s="47"/>
    </row>
    <row r="28" spans="1:17" ht="49.5" customHeight="1" x14ac:dyDescent="0.25">
      <c r="A28" s="14" t="s">
        <v>9</v>
      </c>
      <c r="B28" s="274" t="s">
        <v>204</v>
      </c>
      <c r="C28" s="274"/>
      <c r="D28" s="274"/>
      <c r="E28" s="274"/>
      <c r="F28" s="274"/>
      <c r="G28" s="274"/>
      <c r="H28" s="274"/>
      <c r="J28" s="14" t="s">
        <v>9</v>
      </c>
      <c r="K28" s="274" t="s">
        <v>246</v>
      </c>
      <c r="L28" s="274"/>
      <c r="M28" s="274"/>
      <c r="N28" s="274"/>
      <c r="O28" s="274"/>
      <c r="P28" s="274"/>
      <c r="Q28" s="274"/>
    </row>
    <row r="29" spans="1:17" ht="21" x14ac:dyDescent="0.25">
      <c r="A29" s="9"/>
      <c r="B29" s="16" t="s">
        <v>337</v>
      </c>
      <c r="J29" s="9"/>
      <c r="K29" s="16" t="s">
        <v>337</v>
      </c>
    </row>
    <row r="49" spans="1:17" ht="51.75" customHeight="1" x14ac:dyDescent="0.25">
      <c r="A49" s="14" t="s">
        <v>9</v>
      </c>
      <c r="B49" s="274" t="s">
        <v>315</v>
      </c>
      <c r="C49" s="274"/>
      <c r="D49" s="274"/>
      <c r="E49" s="274"/>
      <c r="F49" s="274"/>
      <c r="G49" s="274"/>
      <c r="H49" s="274"/>
      <c r="J49" s="14" t="s">
        <v>9</v>
      </c>
      <c r="K49" s="274" t="s">
        <v>316</v>
      </c>
      <c r="L49" s="274"/>
      <c r="M49" s="274"/>
      <c r="N49" s="274"/>
      <c r="O49" s="274"/>
      <c r="P49" s="274"/>
      <c r="Q49" s="274"/>
    </row>
    <row r="50" spans="1:17" ht="21" x14ac:dyDescent="0.25">
      <c r="A50" s="9"/>
      <c r="B50" s="16" t="s">
        <v>338</v>
      </c>
      <c r="J50" s="9"/>
      <c r="K50" s="16" t="s">
        <v>338</v>
      </c>
    </row>
    <row r="70" spans="1:17" ht="55.5" customHeight="1" x14ac:dyDescent="0.25">
      <c r="A70" s="14" t="s">
        <v>9</v>
      </c>
      <c r="B70" s="274" t="s">
        <v>315</v>
      </c>
      <c r="C70" s="274"/>
      <c r="D70" s="274"/>
      <c r="E70" s="274"/>
      <c r="F70" s="274"/>
      <c r="G70" s="274"/>
      <c r="H70" s="274"/>
      <c r="J70" s="14" t="s">
        <v>9</v>
      </c>
      <c r="K70" s="274" t="s">
        <v>316</v>
      </c>
      <c r="L70" s="274"/>
      <c r="M70" s="274"/>
      <c r="N70" s="274"/>
      <c r="O70" s="274"/>
      <c r="P70" s="274"/>
      <c r="Q70" s="274"/>
    </row>
    <row r="71" spans="1:17" ht="21" x14ac:dyDescent="0.25">
      <c r="A71" s="9"/>
      <c r="B71" s="16" t="s">
        <v>339</v>
      </c>
      <c r="J71" s="9"/>
      <c r="K71" s="16" t="s">
        <v>339</v>
      </c>
    </row>
  </sheetData>
  <mergeCells count="12">
    <mergeCell ref="B70:H70"/>
    <mergeCell ref="A4:A14"/>
    <mergeCell ref="A15:A25"/>
    <mergeCell ref="B28:H28"/>
    <mergeCell ref="B1:H1"/>
    <mergeCell ref="B49:H49"/>
    <mergeCell ref="K70:Q70"/>
    <mergeCell ref="K1:Q1"/>
    <mergeCell ref="J4:J14"/>
    <mergeCell ref="J15:J25"/>
    <mergeCell ref="K28:Q28"/>
    <mergeCell ref="K49:Q49"/>
  </mergeCells>
  <pageMargins left="0.70866141732283472" right="0.70866141732283472" top="0.98425196850393704" bottom="0.98425196850393704" header="0.31496062992125984" footer="0.31496062992125984"/>
  <pageSetup scale="40" orientation="portrait" r:id="rId1"/>
  <headerFooter>
    <oddHeader>&amp;L&amp;G&amp;R&amp;"-,Vet"&amp;K03+000/&amp;"-,Standaard"&amp;K01+000 &amp;"-,Vet"&amp;K03+000cijfers
&amp;A</oddHeader>
    <oddFooter>&amp;L&amp;G&amp;R&amp;"-,Vet"&amp;K03+000www.zorg-en-gezondheid.be</oddFooter>
  </headerFooter>
  <colBreaks count="1" manualBreakCount="1">
    <brk id="8" max="1048575" man="1"/>
  </colBreaks>
  <drawing r:id="rId2"/>
  <legacyDrawingHF r:id="rId3"/>
  <extLst>
    <ext xmlns:x14="http://schemas.microsoft.com/office/spreadsheetml/2009/9/main" uri="{05C60535-1F16-4fd2-B633-F4F36F0B64E0}">
      <x14:sparklineGroups xmlns:xm="http://schemas.microsoft.com/office/excel/2006/main">
        <x14:sparklineGroup displayEmptyCellsAs="gap" xr2:uid="{00000000-0003-0000-0700-000001000000}">
          <x14:colorSeries rgb="FF376092"/>
          <x14:colorNegative rgb="FFD00000"/>
          <x14:colorAxis rgb="FF000000"/>
          <x14:colorMarkers rgb="FFD00000"/>
          <x14:colorFirst rgb="FFD00000"/>
          <x14:colorLast rgb="FFD00000"/>
          <x14:colorHigh rgb="FFD00000"/>
          <x14:colorLow rgb="FFD00000"/>
          <x14:sparklines>
            <x14:sparkline>
              <xm:f>'evolutie ASR-E'!L4:Q4</xm:f>
              <xm:sqref>R4</xm:sqref>
            </x14:sparkline>
            <x14:sparkline>
              <xm:f>'evolutie ASR-E'!L5:Q5</xm:f>
              <xm:sqref>R5</xm:sqref>
            </x14:sparkline>
            <x14:sparkline>
              <xm:f>'evolutie ASR-E'!L6:Q6</xm:f>
              <xm:sqref>R6</xm:sqref>
            </x14:sparkline>
            <x14:sparkline>
              <xm:f>'evolutie ASR-E'!L7:Q7</xm:f>
              <xm:sqref>R7</xm:sqref>
            </x14:sparkline>
            <x14:sparkline>
              <xm:f>'evolutie ASR-E'!L8:Q8</xm:f>
              <xm:sqref>R8</xm:sqref>
            </x14:sparkline>
            <x14:sparkline>
              <xm:f>'evolutie ASR-E'!L9:Q9</xm:f>
              <xm:sqref>R9</xm:sqref>
            </x14:sparkline>
            <x14:sparkline>
              <xm:f>'evolutie ASR-E'!L10:Q10</xm:f>
              <xm:sqref>R10</xm:sqref>
            </x14:sparkline>
            <x14:sparkline>
              <xm:f>'evolutie ASR-E'!L11:Q11</xm:f>
              <xm:sqref>R11</xm:sqref>
            </x14:sparkline>
            <x14:sparkline>
              <xm:f>'evolutie ASR-E'!L12:Q12</xm:f>
              <xm:sqref>R12</xm:sqref>
            </x14:sparkline>
            <x14:sparkline>
              <xm:f>'evolutie ASR-E'!L13:Q13</xm:f>
              <xm:sqref>R13</xm:sqref>
            </x14:sparkline>
            <x14:sparkline>
              <xm:f>'evolutie ASR-E'!L14:Q14</xm:f>
              <xm:sqref>R14</xm:sqref>
            </x14:sparkline>
            <x14:sparkline>
              <xm:f>'evolutie ASR-E'!L15:Q15</xm:f>
              <xm:sqref>R15</xm:sqref>
            </x14:sparkline>
            <x14:sparkline>
              <xm:f>'evolutie ASR-E'!L16:Q16</xm:f>
              <xm:sqref>R16</xm:sqref>
            </x14:sparkline>
            <x14:sparkline>
              <xm:f>'evolutie ASR-E'!L17:Q17</xm:f>
              <xm:sqref>R17</xm:sqref>
            </x14:sparkline>
            <x14:sparkline>
              <xm:f>'evolutie ASR-E'!L18:Q18</xm:f>
              <xm:sqref>R18</xm:sqref>
            </x14:sparkline>
            <x14:sparkline>
              <xm:f>'evolutie ASR-E'!L19:Q19</xm:f>
              <xm:sqref>R19</xm:sqref>
            </x14:sparkline>
            <x14:sparkline>
              <xm:f>'evolutie ASR-E'!L20:Q20</xm:f>
              <xm:sqref>R20</xm:sqref>
            </x14:sparkline>
            <x14:sparkline>
              <xm:f>'evolutie ASR-E'!L21:Q21</xm:f>
              <xm:sqref>R21</xm:sqref>
            </x14:sparkline>
            <x14:sparkline>
              <xm:f>'evolutie ASR-E'!L22:Q22</xm:f>
              <xm:sqref>R22</xm:sqref>
            </x14:sparkline>
            <x14:sparkline>
              <xm:f>'evolutie ASR-E'!L23:Q23</xm:f>
              <xm:sqref>R23</xm:sqref>
            </x14:sparkline>
            <x14:sparkline>
              <xm:f>'evolutie ASR-E'!L24:Q24</xm:f>
              <xm:sqref>R24</xm:sqref>
            </x14:sparkline>
            <x14:sparkline>
              <xm:f>'evolutie ASR-E'!L25:Q25</xm:f>
              <xm:sqref>R25</xm:sqref>
            </x14:sparkline>
          </x14:sparklines>
        </x14:sparklineGroup>
        <x14:sparklineGroup displayEmptyCellsAs="gap" xr2:uid="{00000000-0003-0000-0700-000000000000}">
          <x14:colorSeries rgb="FF376092"/>
          <x14:colorNegative rgb="FFD00000"/>
          <x14:colorAxis rgb="FF000000"/>
          <x14:colorMarkers rgb="FFD00000"/>
          <x14:colorFirst rgb="FFD00000"/>
          <x14:colorLast rgb="FFD00000"/>
          <x14:colorHigh rgb="FFD00000"/>
          <x14:colorLow rgb="FFD00000"/>
          <x14:sparklines>
            <x14:sparkline>
              <xm:f>'evolutie ASR-E'!C4:H4</xm:f>
              <xm:sqref>I4</xm:sqref>
            </x14:sparkline>
            <x14:sparkline>
              <xm:f>'evolutie ASR-E'!C5:H5</xm:f>
              <xm:sqref>I5</xm:sqref>
            </x14:sparkline>
            <x14:sparkline>
              <xm:f>'evolutie ASR-E'!C6:H6</xm:f>
              <xm:sqref>I6</xm:sqref>
            </x14:sparkline>
            <x14:sparkline>
              <xm:f>'evolutie ASR-E'!C7:H7</xm:f>
              <xm:sqref>I7</xm:sqref>
            </x14:sparkline>
            <x14:sparkline>
              <xm:f>'evolutie ASR-E'!C8:H8</xm:f>
              <xm:sqref>I8</xm:sqref>
            </x14:sparkline>
            <x14:sparkline>
              <xm:f>'evolutie ASR-E'!C9:H9</xm:f>
              <xm:sqref>I9</xm:sqref>
            </x14:sparkline>
            <x14:sparkline>
              <xm:f>'evolutie ASR-E'!C10:H10</xm:f>
              <xm:sqref>I10</xm:sqref>
            </x14:sparkline>
            <x14:sparkline>
              <xm:f>'evolutie ASR-E'!C11:H11</xm:f>
              <xm:sqref>I11</xm:sqref>
            </x14:sparkline>
            <x14:sparkline>
              <xm:f>'evolutie ASR-E'!C12:H12</xm:f>
              <xm:sqref>I12</xm:sqref>
            </x14:sparkline>
            <x14:sparkline>
              <xm:f>'evolutie ASR-E'!C13:H13</xm:f>
              <xm:sqref>I13</xm:sqref>
            </x14:sparkline>
            <x14:sparkline>
              <xm:f>'evolutie ASR-E'!C14:H14</xm:f>
              <xm:sqref>I14</xm:sqref>
            </x14:sparkline>
            <x14:sparkline>
              <xm:f>'evolutie ASR-E'!C15:H15</xm:f>
              <xm:sqref>I15</xm:sqref>
            </x14:sparkline>
            <x14:sparkline>
              <xm:f>'evolutie ASR-E'!C16:H16</xm:f>
              <xm:sqref>I16</xm:sqref>
            </x14:sparkline>
            <x14:sparkline>
              <xm:f>'evolutie ASR-E'!C17:H17</xm:f>
              <xm:sqref>I17</xm:sqref>
            </x14:sparkline>
            <x14:sparkline>
              <xm:f>'evolutie ASR-E'!C18:H18</xm:f>
              <xm:sqref>I18</xm:sqref>
            </x14:sparkline>
            <x14:sparkline>
              <xm:f>'evolutie ASR-E'!C19:H19</xm:f>
              <xm:sqref>I19</xm:sqref>
            </x14:sparkline>
            <x14:sparkline>
              <xm:f>'evolutie ASR-E'!C20:H20</xm:f>
              <xm:sqref>I20</xm:sqref>
            </x14:sparkline>
            <x14:sparkline>
              <xm:f>'evolutie ASR-E'!C21:H21</xm:f>
              <xm:sqref>I21</xm:sqref>
            </x14:sparkline>
            <x14:sparkline>
              <xm:f>'evolutie ASR-E'!C22:H22</xm:f>
              <xm:sqref>I22</xm:sqref>
            </x14:sparkline>
            <x14:sparkline>
              <xm:f>'evolutie ASR-E'!C23:H23</xm:f>
              <xm:sqref>I23</xm:sqref>
            </x14:sparkline>
            <x14:sparkline>
              <xm:f>'evolutie ASR-E'!C24:H24</xm:f>
              <xm:sqref>I24</xm:sqref>
            </x14:sparkline>
            <x14:sparkline>
              <xm:f>'evolutie ASR-E'!C25:H25</xm:f>
              <xm:sqref>I25</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03"/>
  <sheetViews>
    <sheetView zoomScaleNormal="100" workbookViewId="0"/>
  </sheetViews>
  <sheetFormatPr defaultRowHeight="15" x14ac:dyDescent="0.25"/>
  <cols>
    <col min="1" max="1" width="31.7109375" customWidth="1"/>
    <col min="2" max="2" width="11" customWidth="1"/>
    <col min="3" max="8" width="9.85546875" customWidth="1"/>
    <col min="15" max="15" width="11.42578125" customWidth="1"/>
  </cols>
  <sheetData>
    <row r="1" spans="1:27" ht="26.25" x14ac:dyDescent="0.25">
      <c r="A1" s="14" t="s">
        <v>120</v>
      </c>
      <c r="B1" s="111" t="s">
        <v>253</v>
      </c>
      <c r="C1" s="111"/>
      <c r="D1" s="111"/>
      <c r="E1" s="111"/>
      <c r="F1" s="111"/>
      <c r="G1" s="111"/>
    </row>
    <row r="2" spans="1:27" ht="27" customHeight="1" x14ac:dyDescent="0.25">
      <c r="A2" s="9"/>
      <c r="B2" s="16" t="s">
        <v>342</v>
      </c>
      <c r="C2" s="15"/>
      <c r="J2" s="282" t="s">
        <v>237</v>
      </c>
      <c r="K2" s="282"/>
      <c r="L2" s="282"/>
      <c r="M2" s="282"/>
      <c r="N2" s="282"/>
      <c r="P2" s="179"/>
      <c r="Q2" s="179"/>
      <c r="R2" s="179"/>
      <c r="S2" s="179"/>
      <c r="T2" s="179"/>
      <c r="U2" s="179"/>
      <c r="V2" s="179"/>
      <c r="W2" s="179"/>
      <c r="X2" s="179"/>
      <c r="Y2" s="179"/>
      <c r="Z2" s="179"/>
    </row>
    <row r="3" spans="1:27" ht="18" thickBot="1" x14ac:dyDescent="0.3">
      <c r="A3" s="9"/>
      <c r="B3" s="253" t="s">
        <v>1</v>
      </c>
      <c r="C3" s="253"/>
      <c r="D3" s="253"/>
      <c r="E3" s="253" t="s">
        <v>231</v>
      </c>
      <c r="F3" s="253"/>
      <c r="G3" s="253"/>
      <c r="J3" s="282"/>
      <c r="K3" s="282"/>
      <c r="L3" s="282"/>
      <c r="M3" s="282"/>
      <c r="N3" s="282"/>
      <c r="P3" s="179"/>
      <c r="Q3" s="179"/>
      <c r="R3" s="179"/>
      <c r="S3" s="179"/>
      <c r="T3" s="179"/>
      <c r="U3" s="179"/>
      <c r="V3" s="179"/>
      <c r="W3" s="179"/>
      <c r="X3" s="179"/>
      <c r="Y3" s="179"/>
      <c r="Z3" s="179"/>
    </row>
    <row r="4" spans="1:27" ht="15.75" thickTop="1" x14ac:dyDescent="0.25">
      <c r="A4" s="11"/>
      <c r="B4" s="123" t="s">
        <v>198</v>
      </c>
      <c r="C4" s="123" t="s">
        <v>185</v>
      </c>
      <c r="D4" s="123" t="s">
        <v>186</v>
      </c>
      <c r="E4" s="123" t="s">
        <v>198</v>
      </c>
      <c r="F4" s="123" t="s">
        <v>185</v>
      </c>
      <c r="G4" s="123" t="s">
        <v>186</v>
      </c>
      <c r="J4" s="179"/>
      <c r="K4" s="179"/>
      <c r="L4" s="179"/>
      <c r="M4" s="179"/>
      <c r="N4" s="179"/>
      <c r="O4" s="179"/>
      <c r="P4" s="179"/>
      <c r="Q4" s="179"/>
      <c r="R4" s="179"/>
      <c r="S4" s="179"/>
      <c r="T4" s="179"/>
      <c r="U4" s="179"/>
      <c r="V4" s="179"/>
      <c r="W4" s="179"/>
      <c r="X4" s="179"/>
      <c r="Y4" s="179"/>
      <c r="Z4" s="179"/>
    </row>
    <row r="5" spans="1:27" ht="15.75" thickBot="1" x14ac:dyDescent="0.3">
      <c r="A5" s="60" t="s">
        <v>203</v>
      </c>
      <c r="B5" s="110">
        <f t="shared" ref="B5:D5" si="0">SUM(B8:B14)</f>
        <v>208.00572925156476</v>
      </c>
      <c r="C5" s="110">
        <f t="shared" si="0"/>
        <v>271.10323568860525</v>
      </c>
      <c r="D5" s="110">
        <f t="shared" si="0"/>
        <v>150.07003985170556</v>
      </c>
      <c r="E5" s="110">
        <f>SUM(E8:E14)</f>
        <v>264.58</v>
      </c>
      <c r="F5" s="110">
        <f t="shared" ref="F5" si="1">SUM(F8:F14)</f>
        <v>361.71999999999997</v>
      </c>
      <c r="G5" s="110">
        <f>SUM(G8:G14)</f>
        <v>177.85999999999999</v>
      </c>
      <c r="J5" s="179"/>
      <c r="K5" s="179"/>
      <c r="L5" s="179"/>
      <c r="M5" s="179"/>
      <c r="N5" s="179"/>
      <c r="O5" s="179"/>
      <c r="P5" s="179"/>
      <c r="Q5" s="179"/>
      <c r="R5" s="179"/>
      <c r="S5" s="179"/>
      <c r="T5" s="179"/>
      <c r="U5" s="179"/>
      <c r="V5" s="179"/>
      <c r="W5" s="179"/>
      <c r="X5" s="179"/>
      <c r="Y5" s="179"/>
      <c r="Z5" s="179"/>
      <c r="AA5" s="181" t="e">
        <f>AVERAGE(R5:T5,V5:X5)</f>
        <v>#DIV/0!</v>
      </c>
    </row>
    <row r="6" spans="1:27" ht="15.75" thickTop="1" x14ac:dyDescent="0.25">
      <c r="A6" s="49" t="s">
        <v>200</v>
      </c>
      <c r="B6" s="119">
        <v>180.04237011453043</v>
      </c>
      <c r="C6" s="119">
        <v>237.07977006013678</v>
      </c>
      <c r="D6" s="119">
        <v>127.87415561420114</v>
      </c>
      <c r="E6" s="119">
        <v>216.5</v>
      </c>
      <c r="F6" s="119">
        <v>300.17</v>
      </c>
      <c r="G6" s="119">
        <v>142.12</v>
      </c>
      <c r="J6" s="179"/>
      <c r="K6" s="179"/>
      <c r="L6" s="179"/>
      <c r="M6" s="179"/>
      <c r="N6" s="179"/>
      <c r="O6" s="179"/>
      <c r="P6" s="179"/>
      <c r="Q6" s="179"/>
      <c r="R6" s="179"/>
      <c r="S6" s="179"/>
      <c r="T6" s="179"/>
      <c r="U6" s="179"/>
      <c r="V6" s="179"/>
      <c r="W6" s="179"/>
      <c r="X6" s="179"/>
      <c r="Y6" s="179"/>
      <c r="Z6" s="179"/>
      <c r="AA6" s="181" t="e">
        <f t="shared" ref="AA6:AA14" si="2">AVERAGE(R6:T6,V6:X6)</f>
        <v>#DIV/0!</v>
      </c>
    </row>
    <row r="7" spans="1:27" x14ac:dyDescent="0.25">
      <c r="A7" s="51" t="s">
        <v>201</v>
      </c>
      <c r="B7" s="120">
        <v>79.699845939341003</v>
      </c>
      <c r="C7" s="120">
        <v>89.844158387731682</v>
      </c>
      <c r="D7" s="120">
        <v>70.388131082940234</v>
      </c>
      <c r="E7" s="120">
        <v>128.13</v>
      </c>
      <c r="F7" s="120">
        <v>160.79</v>
      </c>
      <c r="G7" s="120">
        <v>98.75</v>
      </c>
      <c r="J7" s="179"/>
      <c r="K7" s="179"/>
      <c r="L7" s="179"/>
      <c r="M7" s="179"/>
      <c r="N7" s="179"/>
      <c r="O7" s="179"/>
      <c r="P7" s="179"/>
      <c r="Q7" s="179"/>
      <c r="R7" s="179"/>
      <c r="S7" s="179"/>
      <c r="T7" s="179"/>
      <c r="U7" s="179"/>
      <c r="V7" s="179"/>
      <c r="W7" s="179"/>
      <c r="X7" s="179"/>
      <c r="Y7" s="179"/>
      <c r="Z7" s="179"/>
      <c r="AA7" s="181" t="e">
        <f t="shared" si="2"/>
        <v>#DIV/0!</v>
      </c>
    </row>
    <row r="8" spans="1:27" x14ac:dyDescent="0.25">
      <c r="A8" s="12" t="s">
        <v>63</v>
      </c>
      <c r="B8" s="61">
        <v>81.367431319273393</v>
      </c>
      <c r="C8" s="61">
        <v>99.281854475912681</v>
      </c>
      <c r="D8" s="61">
        <v>64.654046230630414</v>
      </c>
      <c r="E8" s="61">
        <v>95.21</v>
      </c>
      <c r="F8" s="61">
        <v>120.28999999999999</v>
      </c>
      <c r="G8" s="61">
        <v>73.02</v>
      </c>
      <c r="J8" s="179"/>
      <c r="K8" s="179"/>
      <c r="L8" s="179"/>
      <c r="M8" s="179"/>
      <c r="N8" s="179"/>
      <c r="P8" s="179"/>
      <c r="Q8" s="179"/>
      <c r="R8" s="179"/>
      <c r="S8" s="179"/>
      <c r="T8" s="179"/>
      <c r="U8" s="179"/>
      <c r="V8" s="179"/>
      <c r="W8" s="179"/>
      <c r="X8" s="179"/>
      <c r="Y8" s="179"/>
      <c r="Z8" s="179"/>
      <c r="AA8" s="181" t="e">
        <f t="shared" si="2"/>
        <v>#DIV/0!</v>
      </c>
    </row>
    <row r="9" spans="1:27" x14ac:dyDescent="0.25">
      <c r="A9" s="13" t="s">
        <v>70</v>
      </c>
      <c r="B9" s="62">
        <v>35.401940494385784</v>
      </c>
      <c r="C9" s="62">
        <v>49.52680186547483</v>
      </c>
      <c r="D9" s="62">
        <v>21.929400970182428</v>
      </c>
      <c r="E9" s="62">
        <v>74.09</v>
      </c>
      <c r="F9" s="62">
        <v>106.46000000000001</v>
      </c>
      <c r="G9" s="62">
        <v>44.75</v>
      </c>
      <c r="J9" s="179"/>
      <c r="K9" s="179"/>
      <c r="L9" s="179"/>
      <c r="M9" s="179"/>
      <c r="N9" s="179"/>
      <c r="O9" s="179"/>
      <c r="P9" s="179"/>
      <c r="Q9" s="179"/>
      <c r="R9" s="179"/>
      <c r="S9" s="179"/>
      <c r="T9" s="179"/>
      <c r="U9" s="179"/>
      <c r="V9" s="179"/>
      <c r="W9" s="179"/>
      <c r="X9" s="179"/>
      <c r="Y9" s="179"/>
      <c r="Z9" s="179"/>
      <c r="AA9" s="181" t="e">
        <f t="shared" si="2"/>
        <v>#DIV/0!</v>
      </c>
    </row>
    <row r="10" spans="1:27" x14ac:dyDescent="0.25">
      <c r="A10" s="12" t="s">
        <v>76</v>
      </c>
      <c r="B10" s="61">
        <v>30.986977840053328</v>
      </c>
      <c r="C10" s="61">
        <v>40.80074804405028</v>
      </c>
      <c r="D10" s="61">
        <v>23.281580223737723</v>
      </c>
      <c r="E10" s="61">
        <v>30.38</v>
      </c>
      <c r="F10" s="61">
        <v>42.45</v>
      </c>
      <c r="G10" s="61">
        <v>20.37</v>
      </c>
      <c r="J10" s="179"/>
      <c r="K10" s="179"/>
      <c r="L10" s="179"/>
      <c r="M10" s="179"/>
      <c r="N10" s="179"/>
      <c r="O10" s="179"/>
      <c r="P10" s="179"/>
      <c r="Q10" s="179"/>
      <c r="R10" s="179"/>
      <c r="S10" s="179"/>
      <c r="T10" s="179"/>
      <c r="U10" s="179"/>
      <c r="V10" s="179"/>
      <c r="W10" s="179"/>
      <c r="X10" s="179"/>
      <c r="Y10" s="179"/>
      <c r="Z10" s="179"/>
      <c r="AA10" s="181" t="e">
        <f t="shared" si="2"/>
        <v>#DIV/0!</v>
      </c>
    </row>
    <row r="11" spans="1:27" ht="30" x14ac:dyDescent="0.25">
      <c r="A11" s="65" t="s">
        <v>292</v>
      </c>
      <c r="B11" s="62">
        <v>22.446042025016027</v>
      </c>
      <c r="C11" s="62">
        <v>31.819476057764152</v>
      </c>
      <c r="D11" s="62">
        <v>13.78107652557703</v>
      </c>
      <c r="E11" s="62">
        <v>14.71</v>
      </c>
      <c r="F11" s="62">
        <v>23.2</v>
      </c>
      <c r="G11" s="62">
        <v>7.23</v>
      </c>
      <c r="J11" s="179"/>
      <c r="K11" s="179"/>
      <c r="L11" s="179"/>
      <c r="M11" s="179"/>
      <c r="N11" s="179"/>
      <c r="O11" s="179"/>
      <c r="P11" s="179"/>
      <c r="Q11" s="179"/>
      <c r="R11" s="179"/>
      <c r="S11" s="179"/>
      <c r="T11" s="179"/>
      <c r="U11" s="179"/>
      <c r="V11" s="179"/>
      <c r="W11" s="179"/>
      <c r="X11" s="179"/>
      <c r="Y11" s="179"/>
      <c r="Z11" s="179"/>
      <c r="AA11" s="181" t="e">
        <f t="shared" si="2"/>
        <v>#DIV/0!</v>
      </c>
    </row>
    <row r="12" spans="1:27" x14ac:dyDescent="0.25">
      <c r="A12" s="12" t="s">
        <v>77</v>
      </c>
      <c r="B12" s="61">
        <v>15.56905734235391</v>
      </c>
      <c r="C12" s="61">
        <v>20.730920399650202</v>
      </c>
      <c r="D12" s="61">
        <v>10.756325586532208</v>
      </c>
      <c r="E12" s="61">
        <v>16.98</v>
      </c>
      <c r="F12" s="61">
        <v>22.88</v>
      </c>
      <c r="G12" s="61">
        <v>11.72</v>
      </c>
      <c r="J12" s="179"/>
      <c r="K12" s="179"/>
      <c r="L12" s="179"/>
      <c r="M12" s="179"/>
      <c r="N12" s="179"/>
      <c r="O12" s="179"/>
      <c r="P12" s="179"/>
      <c r="Q12" s="179"/>
      <c r="R12" s="179"/>
      <c r="S12" s="179"/>
      <c r="T12" s="179"/>
      <c r="U12" s="179"/>
      <c r="V12" s="179"/>
      <c r="W12" s="179"/>
      <c r="X12" s="179"/>
      <c r="Y12" s="179"/>
      <c r="Z12" s="179"/>
      <c r="AA12" s="181" t="e">
        <f t="shared" si="2"/>
        <v>#DIV/0!</v>
      </c>
    </row>
    <row r="13" spans="1:27" x14ac:dyDescent="0.25">
      <c r="A13" s="13" t="s">
        <v>72</v>
      </c>
      <c r="B13" s="62">
        <v>10.330805408688308</v>
      </c>
      <c r="C13" s="62">
        <v>14.832030796280515</v>
      </c>
      <c r="D13" s="62">
        <v>5.9161138449379953</v>
      </c>
      <c r="E13" s="62">
        <v>16.260000000000002</v>
      </c>
      <c r="F13" s="62">
        <v>24.77</v>
      </c>
      <c r="G13" s="62">
        <v>8.2800000000000011</v>
      </c>
      <c r="J13" s="179"/>
      <c r="K13" s="179"/>
      <c r="L13" s="179"/>
      <c r="M13" s="179"/>
      <c r="N13" s="179"/>
      <c r="O13" s="179"/>
      <c r="P13" s="179"/>
      <c r="Q13" s="179"/>
      <c r="R13" s="179"/>
      <c r="S13" s="179"/>
      <c r="T13" s="179"/>
      <c r="U13" s="179"/>
      <c r="V13" s="179"/>
      <c r="W13" s="179"/>
      <c r="X13" s="179"/>
      <c r="Y13" s="179"/>
      <c r="Z13" s="179"/>
      <c r="AA13" s="181" t="e">
        <f t="shared" si="2"/>
        <v>#DIV/0!</v>
      </c>
    </row>
    <row r="14" spans="1:27" x14ac:dyDescent="0.25">
      <c r="A14" s="12" t="s">
        <v>199</v>
      </c>
      <c r="B14" s="61">
        <v>11.90347482179398</v>
      </c>
      <c r="C14" s="61">
        <v>14.111404049472599</v>
      </c>
      <c r="D14" s="61">
        <v>9.7514964701077549</v>
      </c>
      <c r="E14" s="61">
        <v>16.95</v>
      </c>
      <c r="F14" s="61">
        <v>21.669999999999998</v>
      </c>
      <c r="G14" s="61">
        <v>12.49</v>
      </c>
      <c r="J14" s="179"/>
      <c r="K14" s="179"/>
      <c r="L14" s="179"/>
      <c r="M14" s="179"/>
      <c r="N14" s="179"/>
      <c r="O14" s="179"/>
      <c r="P14" s="179"/>
      <c r="Q14" s="179"/>
      <c r="R14" s="179"/>
      <c r="S14" s="179"/>
      <c r="T14" s="179"/>
      <c r="U14" s="179"/>
      <c r="V14" s="179"/>
      <c r="W14" s="179"/>
      <c r="X14" s="179"/>
      <c r="Y14" s="179"/>
      <c r="Z14" s="179"/>
      <c r="AA14" s="181" t="e">
        <f t="shared" si="2"/>
        <v>#DIV/0!</v>
      </c>
    </row>
    <row r="15" spans="1:27" ht="6.75" customHeight="1" x14ac:dyDescent="0.25">
      <c r="A15" s="59"/>
      <c r="B15" s="109"/>
      <c r="C15" s="109"/>
      <c r="D15" s="109"/>
      <c r="E15" s="109"/>
      <c r="F15" s="109"/>
      <c r="G15" s="109"/>
      <c r="J15" s="179"/>
      <c r="K15" s="179"/>
      <c r="L15" s="179"/>
      <c r="M15" s="179"/>
      <c r="N15" s="179"/>
      <c r="O15" s="179"/>
      <c r="P15" s="179"/>
    </row>
    <row r="16" spans="1:27" x14ac:dyDescent="0.25">
      <c r="A16" s="10" t="s">
        <v>6</v>
      </c>
      <c r="B16" s="47" t="s">
        <v>341</v>
      </c>
      <c r="C16" s="28"/>
      <c r="D16" s="28"/>
      <c r="E16" s="28"/>
      <c r="F16" s="28"/>
      <c r="G16" s="28"/>
      <c r="J16" s="179"/>
      <c r="K16" s="179"/>
      <c r="L16" s="179"/>
      <c r="M16" s="179"/>
      <c r="N16" s="179"/>
      <c r="O16" s="179"/>
      <c r="P16" s="179"/>
    </row>
    <row r="17" spans="1:16" x14ac:dyDescent="0.25">
      <c r="J17" s="179"/>
      <c r="K17" s="179"/>
      <c r="L17" s="179"/>
      <c r="M17" s="179"/>
      <c r="N17" s="179"/>
      <c r="O17" s="179"/>
      <c r="P17" s="179"/>
    </row>
    <row r="18" spans="1:16" ht="26.25" x14ac:dyDescent="0.25">
      <c r="A18" s="14" t="s">
        <v>9</v>
      </c>
      <c r="B18" s="1" t="s">
        <v>232</v>
      </c>
      <c r="I18" s="116"/>
      <c r="J18" s="116"/>
      <c r="K18" s="116"/>
      <c r="L18" s="116"/>
      <c r="M18" s="116"/>
      <c r="N18" s="116"/>
    </row>
    <row r="19" spans="1:16" ht="21" x14ac:dyDescent="0.25">
      <c r="A19" s="9"/>
      <c r="B19" s="16" t="s">
        <v>233</v>
      </c>
    </row>
    <row r="22" spans="1:16" x14ac:dyDescent="0.25">
      <c r="O22" s="42"/>
      <c r="P22" s="42"/>
    </row>
    <row r="29" spans="1:16" x14ac:dyDescent="0.25">
      <c r="I29" s="44"/>
      <c r="J29" s="44"/>
      <c r="K29" s="44"/>
      <c r="L29" s="44"/>
      <c r="M29" s="44"/>
      <c r="N29" s="44"/>
    </row>
    <row r="30" spans="1:16" x14ac:dyDescent="0.25">
      <c r="I30" s="43"/>
    </row>
    <row r="43" spans="1:14" ht="26.25" x14ac:dyDescent="0.25">
      <c r="A43" s="14" t="s">
        <v>120</v>
      </c>
      <c r="B43" s="111" t="s">
        <v>254</v>
      </c>
      <c r="C43" s="111"/>
      <c r="D43" s="111"/>
      <c r="E43" s="111"/>
      <c r="F43" s="111"/>
      <c r="G43" s="111"/>
    </row>
    <row r="44" spans="1:14" ht="29.25" customHeight="1" x14ac:dyDescent="0.25">
      <c r="A44" s="9"/>
      <c r="B44" s="16" t="s">
        <v>340</v>
      </c>
      <c r="C44" s="15"/>
      <c r="J44" s="282" t="s">
        <v>237</v>
      </c>
      <c r="K44" s="282"/>
      <c r="L44" s="282"/>
      <c r="M44" s="282"/>
      <c r="N44" s="282"/>
    </row>
    <row r="45" spans="1:14" ht="18" thickBot="1" x14ac:dyDescent="0.3">
      <c r="A45" s="9"/>
      <c r="B45" s="253" t="s">
        <v>1</v>
      </c>
      <c r="C45" s="253"/>
      <c r="D45" s="253"/>
      <c r="E45" s="253" t="s">
        <v>231</v>
      </c>
      <c r="F45" s="253"/>
      <c r="G45" s="253"/>
      <c r="J45" s="282"/>
      <c r="K45" s="282"/>
      <c r="L45" s="282"/>
      <c r="M45" s="282"/>
      <c r="N45" s="282"/>
    </row>
    <row r="46" spans="1:14" ht="15.75" thickTop="1" x14ac:dyDescent="0.25">
      <c r="A46" s="11"/>
      <c r="B46" s="123" t="s">
        <v>198</v>
      </c>
      <c r="C46" s="123" t="s">
        <v>185</v>
      </c>
      <c r="D46" s="123" t="s">
        <v>186</v>
      </c>
      <c r="E46" s="123" t="s">
        <v>198</v>
      </c>
      <c r="F46" s="123" t="s">
        <v>185</v>
      </c>
      <c r="G46" s="123" t="s">
        <v>186</v>
      </c>
      <c r="I46" s="115"/>
      <c r="J46" s="115"/>
      <c r="K46" s="115"/>
      <c r="L46" s="115"/>
      <c r="M46" s="115"/>
      <c r="N46" s="115"/>
    </row>
    <row r="47" spans="1:14" ht="15.75" thickBot="1" x14ac:dyDescent="0.3">
      <c r="A47" s="60" t="s">
        <v>203</v>
      </c>
      <c r="B47" s="112">
        <v>0.21313766210812363</v>
      </c>
      <c r="C47" s="112">
        <v>0.26495206040610259</v>
      </c>
      <c r="D47" s="112">
        <v>0.1615562658437121</v>
      </c>
      <c r="E47" s="182">
        <v>0.23867906740592934</v>
      </c>
      <c r="F47" s="182">
        <v>0.30872694231442399</v>
      </c>
      <c r="G47" s="182">
        <v>0.1697245640440706</v>
      </c>
      <c r="I47" s="116"/>
      <c r="J47" s="116"/>
      <c r="K47" s="116"/>
      <c r="L47" s="116"/>
      <c r="M47" s="116"/>
      <c r="N47" s="116"/>
    </row>
    <row r="48" spans="1:14" ht="15.75" thickTop="1" x14ac:dyDescent="0.25">
      <c r="A48" s="49" t="s">
        <v>200</v>
      </c>
      <c r="B48" s="117">
        <v>0.18486954024258223</v>
      </c>
      <c r="C48" s="117">
        <v>0.23116184318327759</v>
      </c>
      <c r="D48" s="117">
        <v>0.138785407252287</v>
      </c>
      <c r="E48" s="183">
        <v>0.11284858771777394</v>
      </c>
      <c r="F48" s="183">
        <v>0.135661569513263</v>
      </c>
      <c r="G48" s="183">
        <v>9.0389042682779933E-2</v>
      </c>
      <c r="I48" s="115"/>
      <c r="J48" s="115"/>
      <c r="K48" s="115"/>
      <c r="L48" s="115"/>
      <c r="M48" s="115"/>
      <c r="N48" s="115"/>
    </row>
    <row r="49" spans="1:14" x14ac:dyDescent="0.25">
      <c r="A49" s="51" t="s">
        <v>201</v>
      </c>
      <c r="B49" s="118">
        <v>8.0595629984755765E-2</v>
      </c>
      <c r="C49" s="118">
        <v>8.8328424968446229E-2</v>
      </c>
      <c r="D49" s="118">
        <v>7.2897608288328003E-2</v>
      </c>
      <c r="E49" s="184">
        <v>0.19658168207193047</v>
      </c>
      <c r="F49" s="184">
        <v>0.25677526490337504</v>
      </c>
      <c r="G49" s="184">
        <v>0.13733030738179255</v>
      </c>
      <c r="I49" s="115"/>
      <c r="J49" s="115"/>
      <c r="K49" s="115"/>
      <c r="L49" s="115"/>
      <c r="M49" s="115"/>
      <c r="N49" s="115"/>
    </row>
    <row r="50" spans="1:14" x14ac:dyDescent="0.25">
      <c r="A50" s="12" t="s">
        <v>63</v>
      </c>
      <c r="B50" s="113">
        <v>8.2711044340852358E-2</v>
      </c>
      <c r="C50" s="113">
        <v>9.8337060738247606E-2</v>
      </c>
      <c r="D50" s="113">
        <v>6.7155295932987982E-2</v>
      </c>
      <c r="E50" s="113">
        <v>8.4195166503648347E-2</v>
      </c>
      <c r="F50" s="113">
        <v>0.10143852188225831</v>
      </c>
      <c r="G50" s="113">
        <v>6.7229096686954898E-2</v>
      </c>
      <c r="I50" s="115"/>
      <c r="J50" s="115"/>
      <c r="K50" s="115"/>
      <c r="L50" s="115"/>
      <c r="M50" s="115"/>
      <c r="N50" s="115"/>
    </row>
    <row r="51" spans="1:14" x14ac:dyDescent="0.25">
      <c r="A51" s="13" t="s">
        <v>70</v>
      </c>
      <c r="B51" s="114">
        <v>3.5315820869142568E-2</v>
      </c>
      <c r="C51" s="114">
        <v>4.8471025885166406E-2</v>
      </c>
      <c r="D51" s="114">
        <v>2.2219772952716852E-2</v>
      </c>
      <c r="E51" s="114">
        <v>6.4934265552679588E-2</v>
      </c>
      <c r="F51" s="114">
        <v>8.9519066978340639E-2</v>
      </c>
      <c r="G51" s="114">
        <v>4.0731334466624983E-2</v>
      </c>
      <c r="I51" s="116"/>
      <c r="J51" s="116"/>
      <c r="K51" s="116"/>
      <c r="L51" s="116"/>
      <c r="M51" s="116"/>
      <c r="N51" s="116"/>
    </row>
    <row r="52" spans="1:14" x14ac:dyDescent="0.25">
      <c r="A52" s="12" t="s">
        <v>76</v>
      </c>
      <c r="B52" s="113">
        <v>3.2482380752490998E-2</v>
      </c>
      <c r="C52" s="113">
        <v>3.5561657182081888E-2</v>
      </c>
      <c r="D52" s="113">
        <v>2.9416951394246667E-2</v>
      </c>
      <c r="E52" s="113">
        <v>2.9907032719642936E-2</v>
      </c>
      <c r="F52" s="113">
        <v>3.5674975608354767E-2</v>
      </c>
      <c r="G52" s="113">
        <v>2.4225941904663151E-2</v>
      </c>
      <c r="I52" s="115"/>
      <c r="J52" s="115"/>
      <c r="K52" s="115"/>
      <c r="L52" s="115"/>
      <c r="M52" s="115"/>
      <c r="N52" s="115"/>
    </row>
    <row r="53" spans="1:14" ht="30" x14ac:dyDescent="0.25">
      <c r="A53" s="65" t="s">
        <v>292</v>
      </c>
      <c r="B53" s="114">
        <v>2.3993106952698674E-2</v>
      </c>
      <c r="C53" s="114">
        <v>3.2638781249308031E-2</v>
      </c>
      <c r="D53" s="114">
        <v>1.5386311032734487E-2</v>
      </c>
      <c r="E53" s="114">
        <v>1.4851291803048542E-2</v>
      </c>
      <c r="F53" s="114">
        <v>2.2077364872413342E-2</v>
      </c>
      <c r="G53" s="114">
        <v>7.7371768888106823E-3</v>
      </c>
      <c r="I53" s="116"/>
      <c r="J53" s="116"/>
      <c r="K53" s="116"/>
      <c r="L53" s="116"/>
      <c r="M53" s="116"/>
      <c r="N53" s="116"/>
    </row>
    <row r="54" spans="1:14" x14ac:dyDescent="0.25">
      <c r="A54" s="12" t="s">
        <v>77</v>
      </c>
      <c r="B54" s="113">
        <v>1.5360228000795352E-2</v>
      </c>
      <c r="C54" s="113">
        <v>1.9806913044440998E-2</v>
      </c>
      <c r="D54" s="113">
        <v>1.0933539071971785E-2</v>
      </c>
      <c r="E54" s="113">
        <v>1.481276379972141E-2</v>
      </c>
      <c r="F54" s="113">
        <v>1.8988244131375474E-2</v>
      </c>
      <c r="G54" s="113">
        <v>1.0703426374273232E-2</v>
      </c>
      <c r="I54" s="115"/>
      <c r="J54" s="115"/>
      <c r="K54" s="115"/>
      <c r="L54" s="115"/>
      <c r="M54" s="115"/>
      <c r="N54" s="115"/>
    </row>
    <row r="55" spans="1:14" x14ac:dyDescent="0.25">
      <c r="A55" s="13" t="s">
        <v>72</v>
      </c>
      <c r="B55" s="114">
        <v>1.0869805359786138E-2</v>
      </c>
      <c r="C55" s="114">
        <v>1.5511171143243064E-2</v>
      </c>
      <c r="D55" s="114">
        <v>6.2493111429516145E-3</v>
      </c>
      <c r="E55" s="114">
        <v>1.481065267625143E-2</v>
      </c>
      <c r="F55" s="114">
        <v>2.20184472124366E-2</v>
      </c>
      <c r="G55" s="114">
        <v>7.7166215759038315E-3</v>
      </c>
      <c r="H55" s="179"/>
      <c r="I55" s="179"/>
      <c r="J55" s="179"/>
      <c r="K55" s="179"/>
      <c r="L55" s="179"/>
      <c r="M55" s="179"/>
      <c r="N55" s="179"/>
    </row>
    <row r="56" spans="1:14" x14ac:dyDescent="0.25">
      <c r="A56" s="12" t="s">
        <v>199</v>
      </c>
      <c r="B56" s="113">
        <v>1.2405275832357555E-2</v>
      </c>
      <c r="C56" s="113">
        <v>1.4625451163614623E-2</v>
      </c>
      <c r="D56" s="113">
        <v>1.0195084316102722E-2</v>
      </c>
      <c r="E56" s="113">
        <v>1.5167894350937069E-2</v>
      </c>
      <c r="F56" s="113">
        <v>1.9010321629244865E-2</v>
      </c>
      <c r="G56" s="113">
        <v>1.1380966146839824E-2</v>
      </c>
      <c r="H56" s="179"/>
      <c r="I56" s="179"/>
      <c r="J56" s="179"/>
      <c r="K56" s="179"/>
      <c r="L56" s="179"/>
      <c r="M56" s="179"/>
      <c r="N56" s="179"/>
    </row>
    <row r="57" spans="1:14" ht="6" customHeight="1" x14ac:dyDescent="0.25">
      <c r="A57" s="59"/>
      <c r="B57" s="109"/>
      <c r="C57" s="109"/>
      <c r="D57" s="109"/>
      <c r="E57" s="109"/>
      <c r="F57" s="109"/>
      <c r="G57" s="109"/>
      <c r="H57" s="109"/>
      <c r="I57" s="116"/>
      <c r="J57" s="116"/>
      <c r="K57" s="116"/>
      <c r="L57" s="116"/>
      <c r="M57" s="116"/>
      <c r="N57" s="116"/>
    </row>
    <row r="58" spans="1:14" x14ac:dyDescent="0.25">
      <c r="A58" s="10" t="s">
        <v>6</v>
      </c>
      <c r="B58" s="47" t="s">
        <v>305</v>
      </c>
      <c r="C58" s="47"/>
      <c r="D58" s="47"/>
      <c r="E58" s="47"/>
      <c r="F58" s="47"/>
      <c r="G58" s="47"/>
      <c r="H58" s="47"/>
      <c r="I58" s="115"/>
      <c r="J58" s="115"/>
      <c r="K58" s="115"/>
      <c r="L58" s="115"/>
      <c r="M58" s="115"/>
      <c r="N58" s="115"/>
    </row>
    <row r="59" spans="1:14" x14ac:dyDescent="0.25">
      <c r="I59" s="46"/>
      <c r="J59" s="46"/>
      <c r="K59" s="46"/>
      <c r="L59" s="46"/>
      <c r="M59" s="46"/>
      <c r="N59" s="46"/>
    </row>
    <row r="60" spans="1:14" ht="26.25" x14ac:dyDescent="0.25">
      <c r="A60" s="14" t="s">
        <v>9</v>
      </c>
      <c r="B60" s="1" t="s">
        <v>234</v>
      </c>
      <c r="I60" s="46"/>
      <c r="J60" s="46"/>
      <c r="K60" s="46"/>
      <c r="L60" s="46"/>
      <c r="M60" s="46"/>
      <c r="N60" s="46"/>
    </row>
    <row r="61" spans="1:14" ht="21" x14ac:dyDescent="0.25">
      <c r="A61" s="9"/>
      <c r="B61" s="16" t="s">
        <v>343</v>
      </c>
      <c r="I61" s="46"/>
      <c r="J61" s="46"/>
      <c r="K61" s="46"/>
      <c r="L61" s="46"/>
      <c r="M61" s="46"/>
      <c r="N61" s="46"/>
    </row>
    <row r="85" spans="1:14" ht="26.25" x14ac:dyDescent="0.25">
      <c r="A85" s="14" t="s">
        <v>120</v>
      </c>
      <c r="B85" s="111" t="s">
        <v>235</v>
      </c>
      <c r="C85" s="111"/>
      <c r="D85" s="111"/>
      <c r="E85" s="111"/>
      <c r="F85" s="111"/>
      <c r="G85" s="111"/>
      <c r="I85" s="115"/>
      <c r="J85" s="115"/>
      <c r="K85" s="115"/>
      <c r="L85" s="115"/>
      <c r="M85" s="115"/>
      <c r="N85" s="115"/>
    </row>
    <row r="86" spans="1:14" ht="27" customHeight="1" x14ac:dyDescent="0.25">
      <c r="A86" s="9"/>
      <c r="B86" s="185" t="s">
        <v>344</v>
      </c>
      <c r="C86" s="15"/>
      <c r="I86" s="116"/>
      <c r="J86" s="282" t="s">
        <v>237</v>
      </c>
      <c r="K86" s="282"/>
      <c r="L86" s="282"/>
      <c r="M86" s="282"/>
      <c r="N86" s="282"/>
    </row>
    <row r="87" spans="1:14" ht="18" thickBot="1" x14ac:dyDescent="0.3">
      <c r="A87" s="9"/>
      <c r="B87" s="253" t="s">
        <v>1</v>
      </c>
      <c r="C87" s="253"/>
      <c r="D87" s="253"/>
      <c r="E87" s="253" t="s">
        <v>231</v>
      </c>
      <c r="F87" s="253"/>
      <c r="G87" s="253"/>
      <c r="I87" s="115"/>
      <c r="J87" s="282"/>
      <c r="K87" s="282"/>
      <c r="L87" s="282"/>
      <c r="M87" s="282"/>
      <c r="N87" s="282"/>
    </row>
    <row r="88" spans="1:14" ht="15.75" thickTop="1" x14ac:dyDescent="0.25">
      <c r="A88" s="11"/>
      <c r="B88" s="123" t="s">
        <v>198</v>
      </c>
      <c r="C88" s="123" t="s">
        <v>185</v>
      </c>
      <c r="D88" s="123" t="s">
        <v>186</v>
      </c>
      <c r="E88" s="123" t="s">
        <v>198</v>
      </c>
      <c r="F88" s="123" t="s">
        <v>185</v>
      </c>
      <c r="G88" s="123" t="s">
        <v>186</v>
      </c>
      <c r="I88" s="116"/>
      <c r="J88" s="116"/>
      <c r="K88" s="116"/>
      <c r="L88" s="116"/>
      <c r="M88" s="116"/>
      <c r="N88" s="116"/>
    </row>
    <row r="89" spans="1:14" ht="15.75" thickBot="1" x14ac:dyDescent="0.3">
      <c r="A89" s="60" t="s">
        <v>203</v>
      </c>
      <c r="B89" s="112">
        <v>1</v>
      </c>
      <c r="C89" s="112">
        <v>1</v>
      </c>
      <c r="D89" s="112">
        <v>1</v>
      </c>
      <c r="E89" s="112">
        <v>1</v>
      </c>
      <c r="F89" s="112">
        <v>1</v>
      </c>
      <c r="G89" s="112">
        <v>1</v>
      </c>
      <c r="I89" s="115"/>
      <c r="J89" s="115"/>
      <c r="K89" s="115"/>
      <c r="L89" s="115"/>
      <c r="M89" s="115"/>
      <c r="N89" s="115"/>
    </row>
    <row r="90" spans="1:14" ht="15.75" thickTop="1" x14ac:dyDescent="0.25">
      <c r="A90" s="49" t="s">
        <v>200</v>
      </c>
      <c r="B90" s="117">
        <v>0.86949948277234024</v>
      </c>
      <c r="C90" s="117">
        <v>0.87351475661172862</v>
      </c>
      <c r="D90" s="117">
        <v>0.86223628691983123</v>
      </c>
      <c r="E90" s="117">
        <v>0.81687134364169334</v>
      </c>
      <c r="F90" s="117">
        <v>0.8258573588480731</v>
      </c>
      <c r="G90" s="117">
        <v>0.80080360460795241</v>
      </c>
      <c r="I90" s="116"/>
      <c r="J90" s="116"/>
      <c r="K90" s="116"/>
      <c r="L90" s="116"/>
      <c r="M90" s="116"/>
      <c r="N90" s="116"/>
    </row>
    <row r="91" spans="1:14" x14ac:dyDescent="0.25">
      <c r="A91" s="51" t="s">
        <v>201</v>
      </c>
      <c r="B91" s="118">
        <v>0.37335879684888995</v>
      </c>
      <c r="C91" s="118">
        <v>0.32720071547208379</v>
      </c>
      <c r="D91" s="118">
        <v>0.44957805907172999</v>
      </c>
      <c r="E91" s="118">
        <v>0.46791146232686542</v>
      </c>
      <c r="F91" s="118">
        <v>0.43428916272460044</v>
      </c>
      <c r="G91" s="118">
        <v>0.52804951690821256</v>
      </c>
      <c r="I91" s="115"/>
      <c r="J91" s="115"/>
      <c r="K91" s="115"/>
      <c r="L91" s="115"/>
      <c r="M91" s="115"/>
      <c r="N91" s="115"/>
    </row>
    <row r="92" spans="1:14" x14ac:dyDescent="0.25">
      <c r="A92" s="12" t="s">
        <v>63</v>
      </c>
      <c r="B92" s="121">
        <v>0.39969762075276516</v>
      </c>
      <c r="C92" s="121">
        <v>0.38334823138807306</v>
      </c>
      <c r="D92" s="121">
        <v>0.42592202318229716</v>
      </c>
      <c r="E92" s="121">
        <v>0.35404662655547425</v>
      </c>
      <c r="F92" s="121">
        <v>0.32982667886598271</v>
      </c>
      <c r="G92" s="121">
        <v>0.39743589743589741</v>
      </c>
      <c r="I92" s="116"/>
      <c r="J92" s="116"/>
      <c r="K92" s="116"/>
      <c r="L92" s="116"/>
      <c r="M92" s="116"/>
      <c r="N92" s="116"/>
    </row>
    <row r="93" spans="1:14" x14ac:dyDescent="0.25">
      <c r="A93" s="13" t="s">
        <v>70</v>
      </c>
      <c r="B93" s="122">
        <v>0.16240948515954484</v>
      </c>
      <c r="C93" s="122">
        <v>0.17762737836802453</v>
      </c>
      <c r="D93" s="122">
        <v>0.13698630136986301</v>
      </c>
      <c r="E93" s="122">
        <v>0.26910713884316922</v>
      </c>
      <c r="F93" s="122">
        <v>0.28669820319648037</v>
      </c>
      <c r="G93" s="122">
        <v>0.23760451505016722</v>
      </c>
      <c r="I93" s="115"/>
      <c r="J93" s="115"/>
      <c r="K93" s="115"/>
      <c r="L93" s="115"/>
      <c r="M93" s="115"/>
      <c r="N93" s="115"/>
    </row>
    <row r="94" spans="1:14" x14ac:dyDescent="0.25">
      <c r="A94" s="12" t="s">
        <v>76</v>
      </c>
      <c r="B94" s="121">
        <v>0.15150791756186838</v>
      </c>
      <c r="C94" s="121">
        <v>0.13395479504533264</v>
      </c>
      <c r="D94" s="121">
        <v>0.18018967334035826</v>
      </c>
      <c r="E94" s="121">
        <v>0.12335482087746771</v>
      </c>
      <c r="F94" s="121">
        <v>0.11429591128242066</v>
      </c>
      <c r="G94" s="121">
        <v>0.1395601077666295</v>
      </c>
      <c r="I94" s="116"/>
      <c r="J94" s="116"/>
      <c r="K94" s="116"/>
      <c r="L94" s="116"/>
      <c r="M94" s="116"/>
      <c r="N94" s="116"/>
    </row>
    <row r="95" spans="1:14" x14ac:dyDescent="0.25">
      <c r="A95" s="13" t="s">
        <v>292</v>
      </c>
      <c r="B95" s="122">
        <v>0.11259648285191375</v>
      </c>
      <c r="C95" s="122">
        <v>0.12207891712424977</v>
      </c>
      <c r="D95" s="122">
        <v>9.6733403582718647E-2</v>
      </c>
      <c r="E95" s="122">
        <v>6.2079937660313646E-2</v>
      </c>
      <c r="F95" s="122">
        <v>7.1423102130338006E-2</v>
      </c>
      <c r="G95" s="122">
        <v>4.5347918989223336E-2</v>
      </c>
      <c r="I95" s="115"/>
      <c r="J95" s="115"/>
      <c r="K95" s="115"/>
      <c r="L95" s="115"/>
      <c r="M95" s="115"/>
      <c r="N95" s="115"/>
    </row>
    <row r="96" spans="1:14" x14ac:dyDescent="0.25">
      <c r="A96" s="12" t="s">
        <v>77</v>
      </c>
      <c r="B96" s="121">
        <v>6.7080448794461692E-2</v>
      </c>
      <c r="C96" s="121">
        <v>7.099987230238794E-2</v>
      </c>
      <c r="D96" s="121">
        <v>6.0484720758693364E-2</v>
      </c>
      <c r="E96" s="121">
        <v>5.88139308552309E-2</v>
      </c>
      <c r="F96" s="121">
        <v>5.8543739090372277E-2</v>
      </c>
      <c r="G96" s="121">
        <v>5.9306484578223712E-2</v>
      </c>
      <c r="I96" s="116"/>
      <c r="J96" s="116"/>
      <c r="K96" s="116"/>
      <c r="L96" s="116"/>
      <c r="M96" s="116"/>
      <c r="N96" s="116"/>
    </row>
    <row r="97" spans="1:14" x14ac:dyDescent="0.25">
      <c r="A97" s="13" t="s">
        <v>72</v>
      </c>
      <c r="B97" s="122">
        <v>5.1484045516034055E-2</v>
      </c>
      <c r="C97" s="122">
        <v>5.7974715872813179E-2</v>
      </c>
      <c r="D97" s="122">
        <v>4.0674394099051631E-2</v>
      </c>
      <c r="E97" s="122">
        <v>6.1537962021743962E-2</v>
      </c>
      <c r="F97" s="122">
        <v>7.0719694757538587E-2</v>
      </c>
      <c r="G97" s="122">
        <v>4.5115663322185064E-2</v>
      </c>
      <c r="I97" s="115"/>
      <c r="J97" s="115"/>
      <c r="K97" s="115"/>
      <c r="L97" s="115"/>
      <c r="M97" s="115"/>
      <c r="N97" s="115"/>
    </row>
    <row r="98" spans="1:14" x14ac:dyDescent="0.25">
      <c r="A98" s="12" t="s">
        <v>199</v>
      </c>
      <c r="B98" s="121">
        <v>5.5940160738441949E-2</v>
      </c>
      <c r="C98" s="121">
        <v>5.4016089899118887E-2</v>
      </c>
      <c r="D98" s="121">
        <v>5.8997050147492625E-2</v>
      </c>
      <c r="E98" s="121">
        <v>6.2837538015303521E-2</v>
      </c>
      <c r="F98" s="121">
        <v>6.0836950949664841E-2</v>
      </c>
      <c r="G98" s="121">
        <v>6.6394927536231885E-2</v>
      </c>
    </row>
    <row r="99" spans="1:14" ht="5.25" customHeight="1" x14ac:dyDescent="0.25"/>
    <row r="100" spans="1:14" x14ac:dyDescent="0.25">
      <c r="A100" s="10" t="s">
        <v>6</v>
      </c>
      <c r="B100" s="47" t="s">
        <v>341</v>
      </c>
    </row>
    <row r="102" spans="1:14" ht="26.25" x14ac:dyDescent="0.25">
      <c r="A102" s="14" t="s">
        <v>9</v>
      </c>
      <c r="B102" s="1" t="s">
        <v>236</v>
      </c>
      <c r="I102" s="46"/>
      <c r="J102" s="46"/>
      <c r="K102" s="46"/>
      <c r="L102" s="46"/>
      <c r="M102" s="46"/>
      <c r="N102" s="46"/>
    </row>
    <row r="103" spans="1:14" ht="21" x14ac:dyDescent="0.25">
      <c r="A103" s="9"/>
      <c r="B103" s="185" t="s">
        <v>345</v>
      </c>
      <c r="I103" s="46"/>
      <c r="J103" s="46"/>
      <c r="K103" s="46"/>
      <c r="L103" s="46"/>
      <c r="M103" s="46"/>
      <c r="N103" s="46"/>
    </row>
  </sheetData>
  <mergeCells count="9">
    <mergeCell ref="B87:D87"/>
    <mergeCell ref="E87:G87"/>
    <mergeCell ref="J86:N87"/>
    <mergeCell ref="J44:N45"/>
    <mergeCell ref="J2:N3"/>
    <mergeCell ref="B45:D45"/>
    <mergeCell ref="E45:G45"/>
    <mergeCell ref="B3:D3"/>
    <mergeCell ref="E3:G3"/>
  </mergeCells>
  <pageMargins left="0.70866141732283472" right="0.70866141732283472" top="0.98425196850393704" bottom="0.98425196850393704" header="0.31496062992125984" footer="0.31496062992125984"/>
  <pageSetup orientation="landscape" r:id="rId1"/>
  <headerFooter>
    <oddHeader>&amp;L&amp;G&amp;R&amp;"-,Vet"&amp;K03+000/&amp;"-,Standaard"&amp;K01+000 &amp;"-,Vet"&amp;K03+000cijfers</oddHeader>
    <oddFooter>&amp;L&amp;G&amp;R&amp;"-,Bold"&amp;K03+000www.zorg-en-gezondheid.be</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3014de8249d42afad66165e3d2261e7 xmlns="9a9ec0f0-7796-43d0-ac1f-4c8c46ee0bd1">
      <Terms xmlns="http://schemas.microsoft.com/office/infopath/2007/PartnerControls">
        <TermInfo xmlns="http://schemas.microsoft.com/office/infopath/2007/PartnerControls">
          <TermName xmlns="http://schemas.microsoft.com/office/infopath/2007/PartnerControls">Sterftecijfers</TermName>
          <TermId xmlns="http://schemas.microsoft.com/office/infopath/2007/PartnerControls">a24be820-e6d8-44ef-a4a0-5cd297fc2d03</TermId>
        </TermInfo>
      </Terms>
    </g3014de8249d42afad66165e3d2261e7>
    <i2d81646cf3b4af085db4e59f76b2271 xmlns="9a9ec0f0-7796-43d0-ac1f-4c8c46ee0bd1">
      <Terms xmlns="http://schemas.microsoft.com/office/infopath/2007/PartnerControls">
        <TermInfo xmlns="http://schemas.microsoft.com/office/infopath/2007/PartnerControls">
          <TermName xmlns="http://schemas.microsoft.com/office/infopath/2007/PartnerControls">Beleidsinformatie</TermName>
          <TermId xmlns="http://schemas.microsoft.com/office/infopath/2007/PartnerControls">99ed7bf8-1a32-4741-adaf-77033790fb9e</TermId>
        </TermInfo>
      </Terms>
    </i2d81646cf3b4af085db4e59f76b2271>
    <Bron_GS xmlns="879a29c9-449f-45db-9e45-6c24a9eb5e14">SAS-OVL</Bron_GS>
    <Doel_GS xmlns="879a29c9-449f-45db-9e45-6c24a9eb5e14">Website</Doel_GS>
    <BI_Jaar xmlns="f84df657-13e5-4ac6-a109-a74a11d2d2fe">
      <Value>2016</Value>
    </BI_Jaar>
    <TaxCatchAll xmlns="9a9ec0f0-7796-43d0-ac1f-4c8c46ee0bd1">
      <Value>70</Value>
      <Value>1</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49ca8161-7180-459b-a0ef-1a71cf6ffea5" ContentTypeId="0x010100E5B23CBEC15EF443818A347F7744E758" PreviousValue="false"/>
</file>

<file path=customXml/item4.xml><?xml version="1.0" encoding="utf-8"?>
<ct:contentTypeSchema xmlns:ct="http://schemas.microsoft.com/office/2006/metadata/contentType" xmlns:ma="http://schemas.microsoft.com/office/2006/metadata/properties/metaAttributes" ct:_="" ma:_="" ma:contentTypeName="BI_xlsx" ma:contentTypeID="0x010100E5B23CBEC15EF443818A347F7744E75800A7890CFF4BB39742AACDBB9F644B115B02003CEB4226743F1445B818AC5A18CAE14A" ma:contentTypeVersion="4" ma:contentTypeDescription="Basis-Excel voor site &quot;Beleidsinformatie&quot;. Gebaseerd op BI_Document." ma:contentTypeScope="" ma:versionID="5f0f4e6a137a39cc02cbbe5074f45f06">
  <xsd:schema xmlns:xsd="http://www.w3.org/2001/XMLSchema" xmlns:xs="http://www.w3.org/2001/XMLSchema" xmlns:p="http://schemas.microsoft.com/office/2006/metadata/properties" xmlns:ns2="9a9ec0f0-7796-43d0-ac1f-4c8c46ee0bd1" xmlns:ns3="f84df657-13e5-4ac6-a109-a74a11d2d2fe" xmlns:ns4="879a29c9-449f-45db-9e45-6c24a9eb5e14" targetNamespace="http://schemas.microsoft.com/office/2006/metadata/properties" ma:root="true" ma:fieldsID="76a4984c7dec89a80dc43bcbb7c37ea1" ns2:_="" ns3:_="" ns4:_="">
    <xsd:import namespace="9a9ec0f0-7796-43d0-ac1f-4c8c46ee0bd1"/>
    <xsd:import namespace="f84df657-13e5-4ac6-a109-a74a11d2d2fe"/>
    <xsd:import namespace="879a29c9-449f-45db-9e45-6c24a9eb5e14"/>
    <xsd:element name="properties">
      <xsd:complexType>
        <xsd:sequence>
          <xsd:element name="documentManagement">
            <xsd:complexType>
              <xsd:all>
                <xsd:element ref="ns2:i2d81646cf3b4af085db4e59f76b2271" minOccurs="0"/>
                <xsd:element ref="ns2:TaxCatchAll" minOccurs="0"/>
                <xsd:element ref="ns2:TaxCatchAllLabel" minOccurs="0"/>
                <xsd:element ref="ns2:g3014de8249d42afad66165e3d2261e7" minOccurs="0"/>
                <xsd:element ref="ns3:BI_Jaar" minOccurs="0"/>
                <xsd:element ref="ns4:Bron_GS" minOccurs="0"/>
                <xsd:element ref="ns4:Doel_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i2d81646cf3b4af085db4e59f76b2271" ma:index="8" nillable="true" ma:taxonomy="true" ma:internalName="i2d81646cf3b4af085db4e59f76b2271" ma:taxonomyFieldName="ZG_x0020_Thema" ma:displayName="ZG Thema" ma:readOnly="false" ma:default="1;#Beleidsinformatie|99ed7bf8-1a32-4741-adaf-77033790fb9e" ma:fieldId="{22d81646-cf3b-4af0-85db-4e59f76b2271}" ma:taxonomyMulti="true" ma:sspId="49ca8161-7180-459b-a0ef-1a71cf6ffea5" ma:termSetId="7fe39be1-420a-4760-9a61-3e6b46397d58"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02af3c3-7d43-48c5-89d9-0d1fca778696}" ma:internalName="TaxCatchAll" ma:showField="CatchAllData" ma:web="f84df657-13e5-4ac6-a109-a74a11d2d2f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02af3c3-7d43-48c5-89d9-0d1fca778696}" ma:internalName="TaxCatchAllLabel" ma:readOnly="true" ma:showField="CatchAllDataLabel" ma:web="f84df657-13e5-4ac6-a109-a74a11d2d2fe">
      <xsd:complexType>
        <xsd:complexContent>
          <xsd:extension base="dms:MultiChoiceLookup">
            <xsd:sequence>
              <xsd:element name="Value" type="dms:Lookup" maxOccurs="unbounded" minOccurs="0" nillable="true"/>
            </xsd:sequence>
          </xsd:extension>
        </xsd:complexContent>
      </xsd:complexType>
    </xsd:element>
    <xsd:element name="g3014de8249d42afad66165e3d2261e7" ma:index="12" nillable="true" ma:taxonomy="true" ma:internalName="g3014de8249d42afad66165e3d2261e7" ma:taxonomyFieldName="ZG_x0020_Subthema" ma:displayName="ZG Subthema" ma:default="19;#Algemene ziekenhuizen|0115320f-b38f-431d-aef6-dbef947594b0" ma:fieldId="{03014de8-249d-42af-ad66-165e3d2261e7}" ma:taxonomyMulti="true" ma:sspId="49ca8161-7180-459b-a0ef-1a71cf6ffea5" ma:termSetId="d7c685f0-dcff-44f7-afae-a3a295cca2e8"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4df657-13e5-4ac6-a109-a74a11d2d2fe" elementFormDefault="qualified">
    <xsd:import namespace="http://schemas.microsoft.com/office/2006/documentManagement/types"/>
    <xsd:import namespace="http://schemas.microsoft.com/office/infopath/2007/PartnerControls"/>
    <xsd:element name="BI_Jaar" ma:index="14" nillable="true" ma:displayName="BI_Jaar" ma:description="Keuzelijst voor jaartallen: van 2000 t/m 2030" ma:internalName="BI_Jaar">
      <xsd:complexType>
        <xsd:complexContent>
          <xsd:extension base="dms:MultiChoice">
            <xsd:sequence>
              <xsd:element name="Value" maxOccurs="unbounded" minOccurs="0" nillable="true">
                <xsd:simpleType>
                  <xsd:restriction base="dms:Choice">
                    <xsd:enumeration value="voor 2000"/>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79a29c9-449f-45db-9e45-6c24a9eb5e14" elementFormDefault="qualified">
    <xsd:import namespace="http://schemas.microsoft.com/office/2006/documentManagement/types"/>
    <xsd:import namespace="http://schemas.microsoft.com/office/infopath/2007/PartnerControls"/>
    <xsd:element name="Bron_GS" ma:index="15" nillable="true" ma:displayName="Bron_GS" ma:format="Dropdown" ma:internalName="Bron_GS">
      <xsd:simpleType>
        <xsd:restriction base="dms:Choice">
          <xsd:enumeration value="CODA"/>
          <xsd:enumeration value="Kubus"/>
          <xsd:enumeration value="SAS-OVL"/>
          <xsd:enumeration value="Andere"/>
        </xsd:restriction>
      </xsd:simpleType>
    </xsd:element>
    <xsd:element name="Doel_GS" ma:index="16" nillable="true" ma:displayName="Doel_GS" ma:default="Website" ma:format="Dropdown" ma:internalName="Doel_GS">
      <xsd:simpleType>
        <xsd:restriction base="dms:Choice">
          <xsd:enumeration value="Op vraag - AZG"/>
          <xsd:enumeration value="Op vraag - extern"/>
          <xsd:enumeration value="Voorbereiding"/>
          <xsd:enumeration value="Website"/>
          <xsd:enumeration value="Ande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760CCD-A59A-4330-A432-9FFF37DD3983}">
  <ds:schemaRefs>
    <ds:schemaRef ds:uri="http://schemas.openxmlformats.org/package/2006/metadata/core-properties"/>
    <ds:schemaRef ds:uri="f84df657-13e5-4ac6-a109-a74a11d2d2fe"/>
    <ds:schemaRef ds:uri="http://purl.org/dc/dcmitype/"/>
    <ds:schemaRef ds:uri="http://www.w3.org/XML/1998/namespace"/>
    <ds:schemaRef ds:uri="http://schemas.microsoft.com/office/2006/documentManagement/types"/>
    <ds:schemaRef ds:uri="http://purl.org/dc/terms/"/>
    <ds:schemaRef ds:uri="9a9ec0f0-7796-43d0-ac1f-4c8c46ee0bd1"/>
    <ds:schemaRef ds:uri="http://schemas.microsoft.com/office/2006/metadata/properties"/>
    <ds:schemaRef ds:uri="http://schemas.microsoft.com/office/infopath/2007/PartnerControls"/>
    <ds:schemaRef ds:uri="879a29c9-449f-45db-9e45-6c24a9eb5e14"/>
    <ds:schemaRef ds:uri="http://purl.org/dc/elements/1.1/"/>
  </ds:schemaRefs>
</ds:datastoreItem>
</file>

<file path=customXml/itemProps2.xml><?xml version="1.0" encoding="utf-8"?>
<ds:datastoreItem xmlns:ds="http://schemas.openxmlformats.org/officeDocument/2006/customXml" ds:itemID="{52E5BCC6-47D2-45A6-868C-37DCBE8A7A46}">
  <ds:schemaRefs>
    <ds:schemaRef ds:uri="http://schemas.microsoft.com/sharepoint/v3/contenttype/forms"/>
  </ds:schemaRefs>
</ds:datastoreItem>
</file>

<file path=customXml/itemProps3.xml><?xml version="1.0" encoding="utf-8"?>
<ds:datastoreItem xmlns:ds="http://schemas.openxmlformats.org/officeDocument/2006/customXml" ds:itemID="{2B05DD5C-95BD-4D22-9740-0C6EFD764100}">
  <ds:schemaRefs>
    <ds:schemaRef ds:uri="Microsoft.SharePoint.Taxonomy.ContentTypeSync"/>
  </ds:schemaRefs>
</ds:datastoreItem>
</file>

<file path=customXml/itemProps4.xml><?xml version="1.0" encoding="utf-8"?>
<ds:datastoreItem xmlns:ds="http://schemas.openxmlformats.org/officeDocument/2006/customXml" ds:itemID="{A525DF31-0878-4B92-AC9E-139037D56C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9ec0f0-7796-43d0-ac1f-4c8c46ee0bd1"/>
    <ds:schemaRef ds:uri="f84df657-13e5-4ac6-a109-a74a11d2d2fe"/>
    <ds:schemaRef ds:uri="879a29c9-449f-45db-9e45-6c24a9eb5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2</vt:i4>
      </vt:variant>
    </vt:vector>
  </HeadingPairs>
  <TitlesOfParts>
    <vt:vector size="12" baseType="lpstr">
      <vt:lpstr>Verwijzing</vt:lpstr>
      <vt:lpstr>definities</vt:lpstr>
      <vt:lpstr>selectie</vt:lpstr>
      <vt:lpstr>cijfers aantallen</vt:lpstr>
      <vt:lpstr>evolutie percentages</vt:lpstr>
      <vt:lpstr>naar leeftijd</vt:lpstr>
      <vt:lpstr>evolutie ASR-E</vt:lpstr>
      <vt:lpstr>Europese vergelijking</vt:lpstr>
      <vt:lpstr>EU lidstaten</vt:lpstr>
      <vt:lpstr>Hoe grafiek lidstaten lezen</vt:lpstr>
      <vt:lpstr>Verwijzing!_Toc386808861</vt:lpstr>
      <vt:lpstr>Verwijzing!_Toc386808863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Webdownload: Vermijdbare sterfte</dc:title>
  <dc:creator>Cloots, Heidi</dc:creator>
  <cp:keywords>vermijdbaar;vroegtijdig;preventie</cp:keywords>
  <cp:lastModifiedBy>Cloots, Heidi</cp:lastModifiedBy>
  <cp:lastPrinted>2014-05-02T15:16:11Z</cp:lastPrinted>
  <dcterms:created xsi:type="dcterms:W3CDTF">2014-04-16T14:32:52Z</dcterms:created>
  <dcterms:modified xsi:type="dcterms:W3CDTF">2018-10-15T07:12:23Z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0x010100E5B23CBEC15EF443818A347F7744E75800A7890CFF4BB39742AACDBB9F644B115B02003CEB4226743F1445B818AC5A18CAE14A</vt:lpwstr>
  </property>
  <property fmtid="{D5CDD505-2E9C-101B-9397-08002B2CF9AE}" pid="3" name="ZG Subthema">
    <vt:lpwstr>70;#Sterftecijfers|a24be820-e6d8-44ef-a4a0-5cd297fc2d03</vt:lpwstr>
  </property>
  <property fmtid="{D5CDD505-2E9C-101B-9397-08002B2CF9AE}" pid="4" name="ZG Thema">
    <vt:lpwstr>1;#Beleidsinformatie|99ed7bf8-1a32-4741-adaf-77033790fb9e</vt:lpwstr>
  </property>
</Properties>
</file>