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h\Desktop\"/>
    </mc:Choice>
  </mc:AlternateContent>
  <bookViews>
    <workbookView xWindow="0" yWindow="0" windowWidth="15345" windowHeight="4635"/>
  </bookViews>
  <sheets>
    <sheet name="Plan 1 " sheetId="1" r:id="rId1"/>
    <sheet name="Plan 2 " sheetId="2" r:id="rId2"/>
    <sheet name="Plan 3" sheetId="3" r:id="rId3"/>
    <sheet name="Tabla Comparativa" sheetId="5" r:id="rId4"/>
  </sheets>
  <definedNames>
    <definedName name="_xlchart.v1.0" hidden="1">'Plan 1 '!$B$3:$B$8</definedName>
    <definedName name="_xlchart.v1.1" hidden="1">'Plan 1 '!$E$2</definedName>
    <definedName name="_xlchart.v1.2" hidden="1">'Plan 1 '!$E$3:$E$8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E9" i="5"/>
  <c r="G11" i="2"/>
  <c r="C9" i="5"/>
  <c r="C9" i="3"/>
  <c r="E9" i="3"/>
  <c r="F9" i="3"/>
  <c r="G9" i="3"/>
  <c r="H9" i="3"/>
  <c r="H8" i="3"/>
  <c r="H7" i="3"/>
  <c r="H6" i="3"/>
  <c r="H5" i="3"/>
  <c r="H4" i="3"/>
  <c r="F8" i="3"/>
  <c r="G7" i="3"/>
  <c r="F6" i="3"/>
  <c r="G5" i="3"/>
  <c r="F4" i="3"/>
  <c r="E4" i="3"/>
  <c r="E5" i="3"/>
  <c r="E6" i="3"/>
  <c r="E7" i="3"/>
  <c r="E8" i="3"/>
  <c r="E3" i="3"/>
  <c r="K11" i="2"/>
  <c r="I8" i="2"/>
  <c r="G5" i="2"/>
  <c r="G2" i="2"/>
  <c r="J30" i="1"/>
  <c r="F30" i="1"/>
  <c r="H28" i="1"/>
  <c r="F26" i="1"/>
  <c r="F25" i="1"/>
  <c r="F22" i="1"/>
  <c r="F23" i="1"/>
  <c r="F24" i="1"/>
  <c r="F21" i="1"/>
  <c r="F20" i="1"/>
  <c r="E21" i="1"/>
  <c r="E22" i="1"/>
  <c r="E23" i="1"/>
  <c r="E24" i="1"/>
  <c r="E25" i="1"/>
  <c r="E20" i="1"/>
  <c r="F4" i="1"/>
  <c r="F5" i="1"/>
  <c r="F6" i="1"/>
  <c r="F7" i="1"/>
  <c r="F8" i="1"/>
  <c r="F3" i="1"/>
  <c r="D9" i="1"/>
  <c r="C9" i="1"/>
</calcChain>
</file>

<file path=xl/sharedStrings.xml><?xml version="1.0" encoding="utf-8"?>
<sst xmlns="http://schemas.openxmlformats.org/spreadsheetml/2006/main" count="84" uniqueCount="56">
  <si>
    <t>MES</t>
  </si>
  <si>
    <t>DEMANDA ESPERADA</t>
  </si>
  <si>
    <t xml:space="preserve">DIAS DE PRODUCCION </t>
  </si>
  <si>
    <t xml:space="preserve">DEMANDA POR DIA </t>
  </si>
  <si>
    <t xml:space="preserve">REQ. PROMEDIO </t>
  </si>
  <si>
    <t>Enero</t>
  </si>
  <si>
    <t xml:space="preserve">Febrero </t>
  </si>
  <si>
    <t>Marzo</t>
  </si>
  <si>
    <t>Abril</t>
  </si>
  <si>
    <t>Mayo</t>
  </si>
  <si>
    <t>Junio</t>
  </si>
  <si>
    <t xml:space="preserve">12140 / 163= 74 unidades por dia </t>
  </si>
  <si>
    <t xml:space="preserve">La informacion que se muestra determina que el requerimiento promedio es de 74 unidades por dia, pero debido a la baja demanda los meses que cumplen con el requerimiento son Enero y Junio </t>
  </si>
  <si>
    <t xml:space="preserve">DEMANDA ESPERADA </t>
  </si>
  <si>
    <t xml:space="preserve">PRONOSTICO DE DEMANDA </t>
  </si>
  <si>
    <t>CAMBIO DE INVENTARIO MENSUAL</t>
  </si>
  <si>
    <t xml:space="preserve">INVENTARIO FINAL </t>
  </si>
  <si>
    <t xml:space="preserve">Enero </t>
  </si>
  <si>
    <t>Febrero</t>
  </si>
  <si>
    <t>=</t>
  </si>
  <si>
    <t>*</t>
  </si>
  <si>
    <t>+</t>
  </si>
  <si>
    <t xml:space="preserve">Trabajadores </t>
  </si>
  <si>
    <t xml:space="preserve">Pago por dia </t>
  </si>
  <si>
    <t xml:space="preserve">Dias de Produccion </t>
  </si>
  <si>
    <t xml:space="preserve">Costo de mantener inventario </t>
  </si>
  <si>
    <t>M. O</t>
  </si>
  <si>
    <t>Produccion interna</t>
  </si>
  <si>
    <t>Dias de produccion</t>
  </si>
  <si>
    <t xml:space="preserve">Unidades </t>
  </si>
  <si>
    <t xml:space="preserve">Unidades subcontratadas </t>
  </si>
  <si>
    <t>Unidades</t>
  </si>
  <si>
    <t>-</t>
  </si>
  <si>
    <t>Costo de mano de obra regular</t>
  </si>
  <si>
    <t>Trabajadores</t>
  </si>
  <si>
    <t xml:space="preserve">Dias de produccion </t>
  </si>
  <si>
    <t xml:space="preserve">Subcontratacion </t>
  </si>
  <si>
    <t xml:space="preserve">Por unidad </t>
  </si>
  <si>
    <t>Para obtener la demanda , se uso la estrategia de requerir mas fuerza de trabajo para cumplir la meta</t>
  </si>
  <si>
    <t>PRONOSTICO DE DEMANDA</t>
  </si>
  <si>
    <t>TASA DE PRODUCCION DIARIA</t>
  </si>
  <si>
    <t xml:space="preserve">COSTO DE PRODUCCION </t>
  </si>
  <si>
    <t>COSTO POR AUMENTAR</t>
  </si>
  <si>
    <t>COSTO POR DISMINUIR</t>
  </si>
  <si>
    <t>COSTO TOTAL</t>
  </si>
  <si>
    <t>Se tuvo que mantener a los trabajadores constantes, tambien se contaron con despidos para que de esta manera no se incurriera en costos</t>
  </si>
  <si>
    <t>Costo</t>
  </si>
  <si>
    <t>Plan 1</t>
  </si>
  <si>
    <t>Plan 2</t>
  </si>
  <si>
    <t xml:space="preserve">Plan 3 </t>
  </si>
  <si>
    <t xml:space="preserve">Mantener el inventario </t>
  </si>
  <si>
    <t>M.O Regular</t>
  </si>
  <si>
    <t xml:space="preserve">M.O Tiempo extra </t>
  </si>
  <si>
    <t xml:space="preserve">Contratacion </t>
  </si>
  <si>
    <t xml:space="preserve">Despidos </t>
  </si>
  <si>
    <t xml:space="preserve">Se puede observar en la tabla la comparacion de los tres planes, por lo tanto se concluye que el plan que mas combiene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</si>
</sst>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Border="1"/>
    <xf numFmtId="0" fontId="0" fillId="0" borderId="9" xfId="0" applyFill="1" applyBorder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wrapText="1"/>
    </xf>
    <xf numFmtId="164" fontId="2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/>
    <xf numFmtId="0" fontId="2" fillId="0" borderId="5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1" applyNumberFormat="1" applyFont="1" applyBorder="1" applyAlignment="1"/>
    <xf numFmtId="164" fontId="2" fillId="2" borderId="9" xfId="1" applyNumberFormat="1" applyFont="1" applyFill="1" applyBorder="1" applyAlignment="1"/>
    <xf numFmtId="164" fontId="2" fillId="2" borderId="0" xfId="1" applyNumberFormat="1" applyFont="1" applyFill="1" applyAlignment="1"/>
    <xf numFmtId="164" fontId="2" fillId="0" borderId="1" xfId="1" applyNumberFormat="1" applyFont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4" fillId="0" borderId="0" xfId="1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Requerimiento por dia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6469816272965882E-2"/>
          <c:y val="0.16245370370370371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'Plan 1 '!$E$2</c:f>
              <c:strCache>
                <c:ptCount val="1"/>
                <c:pt idx="0">
                  <c:v>DEMANDA POR DIA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1 '!$B$3:$B$8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'Plan 1 '!$E$3:$E$8</c:f>
              <c:numCache>
                <c:formatCode>General</c:formatCode>
                <c:ptCount val="6"/>
                <c:pt idx="0">
                  <c:v>65</c:v>
                </c:pt>
                <c:pt idx="1">
                  <c:v>80</c:v>
                </c:pt>
                <c:pt idx="2">
                  <c:v>55</c:v>
                </c:pt>
                <c:pt idx="3">
                  <c:v>70</c:v>
                </c:pt>
                <c:pt idx="4">
                  <c:v>45</c:v>
                </c:pt>
                <c:pt idx="5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AD-4BF0-A07E-9F5453E07C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7322968"/>
        <c:axId val="437317872"/>
      </c:barChart>
      <c:catAx>
        <c:axId val="43732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7317872"/>
        <c:crosses val="autoZero"/>
        <c:auto val="1"/>
        <c:lblAlgn val="ctr"/>
        <c:lblOffset val="100"/>
        <c:noMultiLvlLbl val="0"/>
      </c:catAx>
      <c:valAx>
        <c:axId val="437317872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732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</xdr:row>
      <xdr:rowOff>176212</xdr:rowOff>
    </xdr:from>
    <xdr:to>
      <xdr:col>12</xdr:col>
      <xdr:colOff>571500</xdr:colOff>
      <xdr:row>13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770E6F46-DE41-4CF1-9812-93EDF7C4F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5</xdr:row>
      <xdr:rowOff>104775</xdr:rowOff>
    </xdr:from>
    <xdr:to>
      <xdr:col>12</xdr:col>
      <xdr:colOff>247650</xdr:colOff>
      <xdr:row>5</xdr:row>
      <xdr:rowOff>114300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xmlns="" id="{86D637C6-D8F1-4544-827E-F99D3D1A60E8}"/>
            </a:ext>
          </a:extLst>
        </xdr:cNvPr>
        <xdr:cNvCxnSpPr/>
      </xdr:nvCxnSpPr>
      <xdr:spPr>
        <a:xfrm flipV="1">
          <a:off x="8315325" y="1562100"/>
          <a:ext cx="4038600" cy="9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4" workbookViewId="0">
      <selection activeCell="I18" sqref="I18"/>
    </sheetView>
  </sheetViews>
  <sheetFormatPr baseColWidth="10" defaultRowHeight="15" x14ac:dyDescent="0.25"/>
  <cols>
    <col min="2" max="2" width="20.5703125" customWidth="1"/>
    <col min="3" max="3" width="22.42578125" customWidth="1"/>
    <col min="4" max="4" width="17.85546875" customWidth="1"/>
    <col min="5" max="5" width="18.5703125" customWidth="1"/>
    <col min="6" max="6" width="18.140625" customWidth="1"/>
    <col min="8" max="8" width="15.42578125" bestFit="1" customWidth="1"/>
  </cols>
  <sheetData>
    <row r="1" spans="2:6" ht="21.75" customHeight="1" thickBot="1" x14ac:dyDescent="0.3"/>
    <row r="2" spans="2:6" ht="45.75" customHeight="1" x14ac:dyDescent="0.25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2:6" ht="15.75" x14ac:dyDescent="0.25">
      <c r="B3" s="21" t="s">
        <v>5</v>
      </c>
      <c r="C3" s="19">
        <v>2000</v>
      </c>
      <c r="D3" s="19">
        <v>28</v>
      </c>
      <c r="E3" s="19">
        <v>65</v>
      </c>
      <c r="F3" s="22">
        <f>C$9/D$9</f>
        <v>74.478527607361968</v>
      </c>
    </row>
    <row r="4" spans="2:6" ht="15.75" x14ac:dyDescent="0.25">
      <c r="B4" s="21" t="s">
        <v>6</v>
      </c>
      <c r="C4" s="19">
        <v>2150</v>
      </c>
      <c r="D4" s="19">
        <v>30</v>
      </c>
      <c r="E4" s="19">
        <v>80</v>
      </c>
      <c r="F4" s="22">
        <f t="shared" ref="F4:F8" si="0">C$9/D$9</f>
        <v>74.478527607361968</v>
      </c>
    </row>
    <row r="5" spans="2:6" ht="15.75" x14ac:dyDescent="0.25">
      <c r="B5" s="21" t="s">
        <v>7</v>
      </c>
      <c r="C5" s="19">
        <v>1900</v>
      </c>
      <c r="D5" s="19">
        <v>25</v>
      </c>
      <c r="E5" s="19">
        <v>55</v>
      </c>
      <c r="F5" s="22">
        <f t="shared" si="0"/>
        <v>74.478527607361968</v>
      </c>
    </row>
    <row r="6" spans="2:6" ht="15.75" x14ac:dyDescent="0.25">
      <c r="B6" s="21" t="s">
        <v>8</v>
      </c>
      <c r="C6" s="19">
        <v>2090</v>
      </c>
      <c r="D6" s="19">
        <v>27</v>
      </c>
      <c r="E6" s="19">
        <v>70</v>
      </c>
      <c r="F6" s="22">
        <f t="shared" si="0"/>
        <v>74.478527607361968</v>
      </c>
    </row>
    <row r="7" spans="2:6" ht="15.75" x14ac:dyDescent="0.25">
      <c r="B7" s="21" t="s">
        <v>9</v>
      </c>
      <c r="C7" s="19">
        <v>1900</v>
      </c>
      <c r="D7" s="19">
        <v>24</v>
      </c>
      <c r="E7" s="19">
        <v>45</v>
      </c>
      <c r="F7" s="22">
        <f t="shared" si="0"/>
        <v>74.478527607361968</v>
      </c>
    </row>
    <row r="8" spans="2:6" ht="16.5" thickBot="1" x14ac:dyDescent="0.3">
      <c r="B8" s="21" t="s">
        <v>10</v>
      </c>
      <c r="C8" s="23">
        <v>2100</v>
      </c>
      <c r="D8" s="23">
        <v>29</v>
      </c>
      <c r="E8" s="24">
        <v>75</v>
      </c>
      <c r="F8" s="22">
        <f t="shared" si="0"/>
        <v>74.478527607361968</v>
      </c>
    </row>
    <row r="9" spans="2:6" ht="15.75" x14ac:dyDescent="0.25">
      <c r="B9" s="6"/>
      <c r="C9" s="25">
        <f>SUM(C3:C8)</f>
        <v>12140</v>
      </c>
      <c r="D9" s="25">
        <f>SUM(D3:D8)</f>
        <v>163</v>
      </c>
      <c r="E9" s="6"/>
      <c r="F9" s="6"/>
    </row>
    <row r="11" spans="2:6" ht="18.75" x14ac:dyDescent="0.3">
      <c r="C11" s="36" t="s">
        <v>11</v>
      </c>
      <c r="D11" s="36"/>
    </row>
    <row r="14" spans="2:6" x14ac:dyDescent="0.25">
      <c r="B14" s="37" t="s">
        <v>12</v>
      </c>
      <c r="C14" s="38"/>
      <c r="D14" s="38"/>
      <c r="E14" s="38"/>
      <c r="F14" s="38"/>
    </row>
    <row r="15" spans="2:6" x14ac:dyDescent="0.25">
      <c r="B15" s="38"/>
      <c r="C15" s="38"/>
      <c r="D15" s="38"/>
      <c r="E15" s="38"/>
      <c r="F15" s="38"/>
    </row>
    <row r="16" spans="2:6" x14ac:dyDescent="0.25">
      <c r="B16" s="38"/>
      <c r="C16" s="38"/>
      <c r="D16" s="38"/>
      <c r="E16" s="38"/>
      <c r="F16" s="38"/>
    </row>
    <row r="19" spans="1:10" ht="33.75" customHeight="1" x14ac:dyDescent="0.25">
      <c r="B19" s="15" t="s">
        <v>0</v>
      </c>
      <c r="C19" s="15" t="s">
        <v>13</v>
      </c>
      <c r="D19" s="15" t="s">
        <v>14</v>
      </c>
      <c r="E19" s="15" t="s">
        <v>15</v>
      </c>
      <c r="F19" s="15" t="s">
        <v>16</v>
      </c>
    </row>
    <row r="20" spans="1:10" ht="15.75" x14ac:dyDescent="0.25">
      <c r="B20" s="19" t="s">
        <v>17</v>
      </c>
      <c r="C20" s="19">
        <v>2800</v>
      </c>
      <c r="D20" s="19">
        <v>2000</v>
      </c>
      <c r="E20" s="19">
        <f>C20-D20</f>
        <v>800</v>
      </c>
      <c r="F20" s="19">
        <f>E20+E21</f>
        <v>900</v>
      </c>
    </row>
    <row r="21" spans="1:10" ht="15.75" x14ac:dyDescent="0.25">
      <c r="B21" s="19" t="s">
        <v>18</v>
      </c>
      <c r="C21" s="19">
        <v>2250</v>
      </c>
      <c r="D21" s="19">
        <v>2150</v>
      </c>
      <c r="E21" s="19">
        <f t="shared" ref="E21:E25" si="1">C21-D21</f>
        <v>100</v>
      </c>
      <c r="F21" s="19">
        <f>E21+E22</f>
        <v>200</v>
      </c>
    </row>
    <row r="22" spans="1:10" ht="15.75" x14ac:dyDescent="0.25">
      <c r="B22" s="19" t="s">
        <v>7</v>
      </c>
      <c r="C22" s="19">
        <v>2000</v>
      </c>
      <c r="D22" s="19">
        <v>1900</v>
      </c>
      <c r="E22" s="19">
        <f t="shared" si="1"/>
        <v>100</v>
      </c>
      <c r="F22" s="19">
        <f t="shared" ref="F22:F24" si="2">E22+E23</f>
        <v>-10</v>
      </c>
    </row>
    <row r="23" spans="1:10" ht="15.75" x14ac:dyDescent="0.25">
      <c r="B23" s="19" t="s">
        <v>8</v>
      </c>
      <c r="C23" s="19">
        <v>1980</v>
      </c>
      <c r="D23" s="19">
        <v>2090</v>
      </c>
      <c r="E23" s="19">
        <f t="shared" si="1"/>
        <v>-110</v>
      </c>
      <c r="F23" s="19">
        <f t="shared" si="2"/>
        <v>490</v>
      </c>
    </row>
    <row r="24" spans="1:10" ht="15.75" x14ac:dyDescent="0.25">
      <c r="B24" s="19" t="s">
        <v>9</v>
      </c>
      <c r="C24" s="19">
        <v>2500</v>
      </c>
      <c r="D24" s="19">
        <v>1900</v>
      </c>
      <c r="E24" s="19">
        <f t="shared" si="1"/>
        <v>600</v>
      </c>
      <c r="F24" s="19">
        <f t="shared" si="2"/>
        <v>800</v>
      </c>
    </row>
    <row r="25" spans="1:10" ht="15.75" x14ac:dyDescent="0.25">
      <c r="B25" s="19" t="s">
        <v>10</v>
      </c>
      <c r="C25" s="19">
        <v>2300</v>
      </c>
      <c r="D25" s="19">
        <v>2100</v>
      </c>
      <c r="E25" s="19">
        <f t="shared" si="1"/>
        <v>200</v>
      </c>
      <c r="F25" s="19">
        <f>E25+E26</f>
        <v>200</v>
      </c>
    </row>
    <row r="26" spans="1:10" x14ac:dyDescent="0.25">
      <c r="B26" s="4"/>
      <c r="C26" s="4"/>
      <c r="D26" s="4"/>
      <c r="E26" s="4"/>
      <c r="F26" s="5">
        <f>SUM(F20:F25)</f>
        <v>2580</v>
      </c>
    </row>
    <row r="28" spans="1:10" ht="47.25" x14ac:dyDescent="0.25">
      <c r="B28" s="11" t="s">
        <v>25</v>
      </c>
      <c r="C28" s="7" t="s">
        <v>19</v>
      </c>
      <c r="D28" s="8">
        <v>2580</v>
      </c>
      <c r="E28" s="9" t="s">
        <v>20</v>
      </c>
      <c r="F28" s="9">
        <v>5</v>
      </c>
      <c r="G28" s="9" t="s">
        <v>19</v>
      </c>
      <c r="H28" s="31">
        <f>D28*F28</f>
        <v>12900</v>
      </c>
      <c r="I28" s="9"/>
      <c r="J28" s="9"/>
    </row>
    <row r="29" spans="1:10" ht="31.5" x14ac:dyDescent="0.25">
      <c r="A29" s="12" t="s">
        <v>26</v>
      </c>
      <c r="B29" s="8" t="s">
        <v>22</v>
      </c>
      <c r="C29" s="7" t="s">
        <v>23</v>
      </c>
      <c r="D29" s="10" t="s">
        <v>24</v>
      </c>
      <c r="E29" s="9"/>
      <c r="F29" s="9"/>
      <c r="G29" s="9"/>
      <c r="H29" s="9"/>
      <c r="I29" s="9"/>
      <c r="J29" s="9"/>
    </row>
    <row r="30" spans="1:10" ht="15.75" x14ac:dyDescent="0.25">
      <c r="B30" s="9">
        <v>15</v>
      </c>
      <c r="C30" s="9">
        <v>100</v>
      </c>
      <c r="D30" s="9">
        <v>170</v>
      </c>
      <c r="E30" s="9" t="s">
        <v>19</v>
      </c>
      <c r="F30" s="31">
        <f>B30*C30*D30</f>
        <v>255000</v>
      </c>
      <c r="G30" s="9" t="s">
        <v>21</v>
      </c>
      <c r="H30" s="9">
        <v>12900</v>
      </c>
      <c r="I30" s="9" t="s">
        <v>19</v>
      </c>
      <c r="J30" s="9">
        <f>F30+H30</f>
        <v>267900</v>
      </c>
    </row>
  </sheetData>
  <mergeCells count="2">
    <mergeCell ref="C11:D11"/>
    <mergeCell ref="B14:F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'Plan 1 '!E3:E7</xm:f>
              <xm:sqref>H16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"/>
  <sheetViews>
    <sheetView workbookViewId="0">
      <selection activeCell="I12" sqref="I12"/>
    </sheetView>
  </sheetViews>
  <sheetFormatPr baseColWidth="10" defaultRowHeight="15" x14ac:dyDescent="0.25"/>
  <cols>
    <col min="2" max="2" width="18.42578125" customWidth="1"/>
    <col min="3" max="3" width="18" customWidth="1"/>
    <col min="4" max="4" width="4.140625" customWidth="1"/>
    <col min="5" max="5" width="12" customWidth="1"/>
    <col min="6" max="6" width="5.7109375" customWidth="1"/>
    <col min="7" max="7" width="15.42578125" bestFit="1" customWidth="1"/>
    <col min="8" max="8" width="6.85546875" customWidth="1"/>
    <col min="9" max="9" width="15.42578125" bestFit="1" customWidth="1"/>
    <col min="10" max="10" width="4" customWidth="1"/>
    <col min="11" max="11" width="15.42578125" bestFit="1" customWidth="1"/>
  </cols>
  <sheetData>
    <row r="1" spans="2:16" ht="45.75" x14ac:dyDescent="0.25">
      <c r="B1" s="6"/>
      <c r="C1" s="6" t="s">
        <v>29</v>
      </c>
      <c r="D1" s="6"/>
      <c r="E1" s="13" t="s">
        <v>28</v>
      </c>
      <c r="F1" s="6"/>
      <c r="G1" s="6"/>
      <c r="H1" s="6"/>
      <c r="I1" s="6"/>
      <c r="J1" s="6"/>
      <c r="K1" s="6"/>
    </row>
    <row r="2" spans="2:16" ht="31.5" x14ac:dyDescent="0.25">
      <c r="B2" s="10" t="s">
        <v>27</v>
      </c>
      <c r="C2" s="6">
        <v>39</v>
      </c>
      <c r="D2" s="6" t="s">
        <v>20</v>
      </c>
      <c r="E2" s="6">
        <v>170</v>
      </c>
      <c r="F2" s="6" t="s">
        <v>19</v>
      </c>
      <c r="G2" s="32">
        <f>C2*E2</f>
        <v>6630</v>
      </c>
      <c r="H2" s="6"/>
      <c r="I2" s="6"/>
      <c r="J2" s="6"/>
      <c r="K2" s="39" t="s">
        <v>38</v>
      </c>
      <c r="L2" s="39"/>
      <c r="M2" s="39"/>
      <c r="N2" s="39"/>
      <c r="O2" s="39"/>
      <c r="P2" s="39"/>
    </row>
    <row r="3" spans="2:16" ht="15.75" x14ac:dyDescent="0.25">
      <c r="B3" s="13"/>
      <c r="C3" s="6"/>
      <c r="D3" s="6"/>
      <c r="E3" s="6"/>
      <c r="F3" s="6"/>
      <c r="G3" s="6"/>
      <c r="H3" s="6"/>
      <c r="I3" s="6"/>
      <c r="J3" s="6"/>
      <c r="K3" s="39"/>
      <c r="L3" s="39"/>
      <c r="M3" s="39"/>
      <c r="N3" s="39"/>
      <c r="O3" s="39"/>
      <c r="P3" s="39"/>
    </row>
    <row r="4" spans="2:16" ht="15.75" x14ac:dyDescent="0.25">
      <c r="B4" s="6"/>
      <c r="C4" s="6" t="s">
        <v>31</v>
      </c>
      <c r="D4" s="6"/>
      <c r="E4" s="6"/>
      <c r="F4" s="6"/>
      <c r="G4" s="6"/>
      <c r="H4" s="6"/>
      <c r="I4" s="6"/>
      <c r="J4" s="6"/>
      <c r="K4" s="39"/>
      <c r="L4" s="39"/>
      <c r="M4" s="39"/>
      <c r="N4" s="39"/>
      <c r="O4" s="39"/>
      <c r="P4" s="39"/>
    </row>
    <row r="5" spans="2:16" ht="47.25" x14ac:dyDescent="0.25">
      <c r="B5" s="10" t="s">
        <v>30</v>
      </c>
      <c r="C5" s="6">
        <v>11000</v>
      </c>
      <c r="D5" s="6" t="s">
        <v>32</v>
      </c>
      <c r="E5" s="6">
        <v>6630</v>
      </c>
      <c r="F5" s="6" t="s">
        <v>19</v>
      </c>
      <c r="G5" s="32">
        <f>C5-E5</f>
        <v>4370</v>
      </c>
      <c r="H5" s="6"/>
      <c r="I5" s="6"/>
      <c r="J5" s="6"/>
      <c r="K5" s="39"/>
      <c r="L5" s="39"/>
      <c r="M5" s="39"/>
      <c r="N5" s="39"/>
      <c r="O5" s="39"/>
      <c r="P5" s="39"/>
    </row>
    <row r="6" spans="2:16" ht="15.75" x14ac:dyDescent="0.25">
      <c r="B6" s="6"/>
      <c r="C6" s="6"/>
      <c r="D6" s="6"/>
      <c r="E6" s="6"/>
      <c r="F6" s="6"/>
      <c r="G6" s="6"/>
      <c r="H6" s="6"/>
      <c r="I6" s="6"/>
      <c r="J6" s="6"/>
      <c r="K6" s="6"/>
    </row>
    <row r="7" spans="2:16" ht="45.75" x14ac:dyDescent="0.25">
      <c r="B7" s="6"/>
      <c r="C7" s="6" t="s">
        <v>34</v>
      </c>
      <c r="D7" s="6"/>
      <c r="E7" s="13" t="s">
        <v>23</v>
      </c>
      <c r="F7" s="6"/>
      <c r="G7" s="13" t="s">
        <v>35</v>
      </c>
      <c r="H7" s="6"/>
      <c r="I7" s="6"/>
      <c r="J7" s="6"/>
      <c r="K7" s="6"/>
    </row>
    <row r="8" spans="2:16" ht="31.5" x14ac:dyDescent="0.25">
      <c r="B8" s="10" t="s">
        <v>33</v>
      </c>
      <c r="C8" s="6">
        <v>8.5</v>
      </c>
      <c r="D8" s="6" t="s">
        <v>20</v>
      </c>
      <c r="E8" s="16">
        <v>100</v>
      </c>
      <c r="F8" s="6" t="s">
        <v>20</v>
      </c>
      <c r="G8" s="6">
        <v>170</v>
      </c>
      <c r="H8" s="6" t="s">
        <v>19</v>
      </c>
      <c r="I8" s="30">
        <f>C8*E8*G8</f>
        <v>144500</v>
      </c>
      <c r="J8" s="6"/>
      <c r="K8" s="6"/>
    </row>
    <row r="9" spans="2:16" ht="15.75" x14ac:dyDescent="0.25">
      <c r="B9" s="6"/>
      <c r="C9" s="6"/>
      <c r="D9" s="6"/>
      <c r="E9" s="6"/>
      <c r="F9" s="6"/>
      <c r="G9" s="6"/>
      <c r="H9" s="6"/>
      <c r="I9" s="6"/>
      <c r="J9" s="6"/>
      <c r="K9" s="6"/>
    </row>
    <row r="10" spans="2:16" ht="30.75" x14ac:dyDescent="0.25">
      <c r="B10" s="6"/>
      <c r="C10" s="13" t="s">
        <v>30</v>
      </c>
      <c r="D10" s="6"/>
      <c r="E10" s="6" t="s">
        <v>37</v>
      </c>
      <c r="F10" s="6"/>
      <c r="G10" s="6"/>
      <c r="H10" s="6"/>
      <c r="I10" s="6"/>
      <c r="J10" s="6"/>
      <c r="K10" s="6"/>
    </row>
    <row r="11" spans="2:16" ht="15.75" x14ac:dyDescent="0.25">
      <c r="B11" s="9" t="s">
        <v>36</v>
      </c>
      <c r="C11" s="6">
        <v>2000</v>
      </c>
      <c r="D11" s="6" t="s">
        <v>20</v>
      </c>
      <c r="E11" s="16">
        <v>10</v>
      </c>
      <c r="F11" s="6" t="s">
        <v>19</v>
      </c>
      <c r="G11" s="30">
        <f>C11*E11</f>
        <v>20000</v>
      </c>
      <c r="H11" s="6" t="s">
        <v>21</v>
      </c>
      <c r="I11" s="16">
        <v>144500</v>
      </c>
      <c r="J11" s="6" t="s">
        <v>19</v>
      </c>
      <c r="K11" s="33">
        <f>G11+I11</f>
        <v>164500</v>
      </c>
    </row>
  </sheetData>
  <mergeCells count="1">
    <mergeCell ref="K2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B2" sqref="B2:H9"/>
    </sheetView>
  </sheetViews>
  <sheetFormatPr baseColWidth="10" defaultRowHeight="15" x14ac:dyDescent="0.25"/>
  <cols>
    <col min="3" max="3" width="15.5703125" customWidth="1"/>
    <col min="4" max="4" width="16.28515625" customWidth="1"/>
    <col min="5" max="5" width="14.85546875" customWidth="1"/>
    <col min="6" max="6" width="13.42578125" customWidth="1"/>
    <col min="7" max="7" width="13" customWidth="1"/>
    <col min="8" max="8" width="13.5703125" bestFit="1" customWidth="1"/>
  </cols>
  <sheetData>
    <row r="2" spans="2:8" ht="46.5" customHeight="1" x14ac:dyDescent="0.25">
      <c r="B2" s="17" t="s">
        <v>0</v>
      </c>
      <c r="C2" s="17" t="s">
        <v>39</v>
      </c>
      <c r="D2" s="17" t="s">
        <v>40</v>
      </c>
      <c r="E2" s="17" t="s">
        <v>41</v>
      </c>
      <c r="F2" s="17" t="s">
        <v>42</v>
      </c>
      <c r="G2" s="17" t="s">
        <v>43</v>
      </c>
      <c r="H2" s="17" t="s">
        <v>44</v>
      </c>
    </row>
    <row r="3" spans="2:8" ht="15.75" x14ac:dyDescent="0.25">
      <c r="B3" s="18" t="s">
        <v>5</v>
      </c>
      <c r="C3" s="18">
        <v>2800</v>
      </c>
      <c r="D3" s="18">
        <v>40</v>
      </c>
      <c r="E3" s="26">
        <f>C3*1.6*5</f>
        <v>22400</v>
      </c>
      <c r="F3" s="26">
        <v>0</v>
      </c>
      <c r="G3" s="26">
        <v>0</v>
      </c>
      <c r="H3" s="26">
        <v>22400</v>
      </c>
    </row>
    <row r="4" spans="2:8" ht="15.75" x14ac:dyDescent="0.25">
      <c r="B4" s="18" t="s">
        <v>18</v>
      </c>
      <c r="C4" s="18">
        <v>2250</v>
      </c>
      <c r="D4" s="18">
        <v>38</v>
      </c>
      <c r="E4" s="26">
        <f t="shared" ref="E4:E8" si="0">C4*1.6*5</f>
        <v>18000</v>
      </c>
      <c r="F4" s="26">
        <f>44*300</f>
        <v>13200</v>
      </c>
      <c r="G4" s="26">
        <v>0</v>
      </c>
      <c r="H4" s="26">
        <f>E4+F4</f>
        <v>31200</v>
      </c>
    </row>
    <row r="5" spans="2:8" ht="15.75" x14ac:dyDescent="0.25">
      <c r="B5" s="18" t="s">
        <v>7</v>
      </c>
      <c r="C5" s="18">
        <v>2000</v>
      </c>
      <c r="D5" s="18">
        <v>35</v>
      </c>
      <c r="E5" s="26">
        <f t="shared" si="0"/>
        <v>16000</v>
      </c>
      <c r="F5" s="26">
        <v>0</v>
      </c>
      <c r="G5" s="26">
        <f>20*600</f>
        <v>12000</v>
      </c>
      <c r="H5" s="26">
        <f>E5+G5</f>
        <v>28000</v>
      </c>
    </row>
    <row r="6" spans="2:8" ht="15.75" x14ac:dyDescent="0.25">
      <c r="B6" s="18" t="s">
        <v>8</v>
      </c>
      <c r="C6" s="18">
        <v>1980</v>
      </c>
      <c r="D6" s="18">
        <v>48</v>
      </c>
      <c r="E6" s="26">
        <f t="shared" si="0"/>
        <v>15840</v>
      </c>
      <c r="F6" s="26">
        <f>2*300</f>
        <v>600</v>
      </c>
      <c r="G6" s="26">
        <v>0</v>
      </c>
      <c r="H6" s="26">
        <f>E6+F6</f>
        <v>16440</v>
      </c>
    </row>
    <row r="7" spans="2:8" ht="15.75" x14ac:dyDescent="0.25">
      <c r="B7" s="18" t="s">
        <v>9</v>
      </c>
      <c r="C7" s="18">
        <v>2500</v>
      </c>
      <c r="D7" s="18">
        <v>52</v>
      </c>
      <c r="E7" s="26">
        <f t="shared" si="0"/>
        <v>20000</v>
      </c>
      <c r="F7" s="26">
        <v>0</v>
      </c>
      <c r="G7" s="26">
        <f>41.6*600</f>
        <v>24960</v>
      </c>
      <c r="H7" s="26">
        <f>E7+G7</f>
        <v>44960</v>
      </c>
    </row>
    <row r="8" spans="2:8" ht="15.75" x14ac:dyDescent="0.25">
      <c r="B8" s="18" t="s">
        <v>10</v>
      </c>
      <c r="C8" s="18">
        <v>2300</v>
      </c>
      <c r="D8" s="18">
        <v>58</v>
      </c>
      <c r="E8" s="26">
        <f t="shared" si="0"/>
        <v>18400</v>
      </c>
      <c r="F8" s="26">
        <f>16*300</f>
        <v>4800</v>
      </c>
      <c r="G8" s="26">
        <v>0</v>
      </c>
      <c r="H8" s="26">
        <f>E8+F8</f>
        <v>23200</v>
      </c>
    </row>
    <row r="9" spans="2:8" ht="15.75" x14ac:dyDescent="0.25">
      <c r="B9" s="14"/>
      <c r="C9" s="20">
        <f>SUM(C3:C8)</f>
        <v>13830</v>
      </c>
      <c r="D9" s="14"/>
      <c r="E9" s="27">
        <f>SUM(E3:E8)</f>
        <v>110640</v>
      </c>
      <c r="F9" s="28">
        <f>SUM(F3:F8)</f>
        <v>18600</v>
      </c>
      <c r="G9" s="28">
        <f>SUM(G3:G8)</f>
        <v>36960</v>
      </c>
      <c r="H9" s="28">
        <f>SUM(H3:H8)</f>
        <v>166200</v>
      </c>
    </row>
    <row r="12" spans="2:8" x14ac:dyDescent="0.25">
      <c r="B12" s="37" t="s">
        <v>45</v>
      </c>
      <c r="C12" s="37"/>
      <c r="D12" s="37"/>
      <c r="E12" s="37"/>
      <c r="F12" s="37"/>
      <c r="G12" s="37"/>
      <c r="H12" s="37"/>
    </row>
    <row r="13" spans="2:8" x14ac:dyDescent="0.25">
      <c r="B13" s="37"/>
      <c r="C13" s="37"/>
      <c r="D13" s="37"/>
      <c r="E13" s="37"/>
      <c r="F13" s="37"/>
      <c r="G13" s="37"/>
      <c r="H13" s="37"/>
    </row>
    <row r="14" spans="2:8" x14ac:dyDescent="0.25">
      <c r="B14" s="37"/>
      <c r="C14" s="37"/>
      <c r="D14" s="37"/>
      <c r="E14" s="37"/>
      <c r="F14" s="37"/>
      <c r="G14" s="37"/>
      <c r="H14" s="37"/>
    </row>
    <row r="15" spans="2:8" x14ac:dyDescent="0.25">
      <c r="B15" s="37"/>
      <c r="C15" s="37"/>
      <c r="D15" s="37"/>
      <c r="E15" s="37"/>
      <c r="F15" s="37"/>
      <c r="G15" s="37"/>
      <c r="H15" s="37"/>
    </row>
  </sheetData>
  <mergeCells count="1">
    <mergeCell ref="B12:H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"/>
  <sheetViews>
    <sheetView workbookViewId="0">
      <selection activeCell="G3" sqref="G3:L8"/>
    </sheetView>
  </sheetViews>
  <sheetFormatPr baseColWidth="10" defaultRowHeight="15" x14ac:dyDescent="0.25"/>
  <cols>
    <col min="2" max="2" width="29.140625" customWidth="1"/>
    <col min="3" max="5" width="15.42578125" bestFit="1" customWidth="1"/>
  </cols>
  <sheetData>
    <row r="2" spans="2:12" ht="15.75" x14ac:dyDescent="0.25">
      <c r="B2" s="25" t="s">
        <v>46</v>
      </c>
      <c r="C2" s="25" t="s">
        <v>47</v>
      </c>
      <c r="D2" s="25" t="s">
        <v>48</v>
      </c>
      <c r="E2" s="25" t="s">
        <v>49</v>
      </c>
    </row>
    <row r="3" spans="2:12" ht="15.75" x14ac:dyDescent="0.25">
      <c r="B3" s="19" t="s">
        <v>50</v>
      </c>
      <c r="C3" s="29">
        <v>12900</v>
      </c>
      <c r="D3" s="29"/>
      <c r="E3" s="29"/>
      <c r="G3" s="37" t="s">
        <v>55</v>
      </c>
      <c r="H3" s="37"/>
      <c r="I3" s="37"/>
      <c r="J3" s="37"/>
      <c r="K3" s="37"/>
      <c r="L3" s="37"/>
    </row>
    <row r="4" spans="2:12" ht="15.75" x14ac:dyDescent="0.25">
      <c r="B4" s="19" t="s">
        <v>51</v>
      </c>
      <c r="C4" s="29">
        <v>255000</v>
      </c>
      <c r="D4" s="29">
        <v>144500</v>
      </c>
      <c r="E4" s="29">
        <v>110640</v>
      </c>
      <c r="G4" s="37"/>
      <c r="H4" s="37"/>
      <c r="I4" s="37"/>
      <c r="J4" s="37"/>
      <c r="K4" s="37"/>
      <c r="L4" s="37"/>
    </row>
    <row r="5" spans="2:12" ht="15.75" x14ac:dyDescent="0.25">
      <c r="B5" s="19" t="s">
        <v>52</v>
      </c>
      <c r="C5" s="19">
        <v>0</v>
      </c>
      <c r="D5" s="29"/>
      <c r="E5" s="29"/>
      <c r="G5" s="37"/>
      <c r="H5" s="37"/>
      <c r="I5" s="37"/>
      <c r="J5" s="37"/>
      <c r="K5" s="37"/>
      <c r="L5" s="37"/>
    </row>
    <row r="6" spans="2:12" ht="15.75" x14ac:dyDescent="0.25">
      <c r="B6" s="19" t="s">
        <v>36</v>
      </c>
      <c r="C6" s="19">
        <v>0</v>
      </c>
      <c r="D6" s="29">
        <v>4370</v>
      </c>
      <c r="E6" s="29"/>
      <c r="G6" s="37"/>
      <c r="H6" s="37"/>
      <c r="I6" s="37"/>
      <c r="J6" s="37"/>
      <c r="K6" s="37"/>
      <c r="L6" s="37"/>
    </row>
    <row r="7" spans="2:12" ht="15.75" x14ac:dyDescent="0.25">
      <c r="B7" s="19" t="s">
        <v>53</v>
      </c>
      <c r="C7" s="19">
        <v>0</v>
      </c>
      <c r="D7" s="29"/>
      <c r="E7" s="29">
        <v>18600</v>
      </c>
      <c r="G7" s="37"/>
      <c r="H7" s="37"/>
      <c r="I7" s="37"/>
      <c r="J7" s="37"/>
      <c r="K7" s="37"/>
      <c r="L7" s="37"/>
    </row>
    <row r="8" spans="2:12" ht="15.75" x14ac:dyDescent="0.25">
      <c r="B8" s="19" t="s">
        <v>54</v>
      </c>
      <c r="C8" s="19">
        <v>0</v>
      </c>
      <c r="D8" s="29"/>
      <c r="E8" s="29">
        <v>36960</v>
      </c>
      <c r="G8" s="37"/>
      <c r="H8" s="37"/>
      <c r="I8" s="37"/>
      <c r="J8" s="37"/>
      <c r="K8" s="37"/>
      <c r="L8" s="37"/>
    </row>
    <row r="9" spans="2:12" ht="15.75" x14ac:dyDescent="0.25">
      <c r="B9" s="6"/>
      <c r="C9" s="34">
        <f>SUM(C3:C4)</f>
        <v>267900</v>
      </c>
      <c r="D9" s="34">
        <f t="shared" ref="D9:E9" si="0">SUM(D3:D4)</f>
        <v>144500</v>
      </c>
      <c r="E9" s="35">
        <f t="shared" si="0"/>
        <v>110640</v>
      </c>
    </row>
  </sheetData>
  <mergeCells count="1">
    <mergeCell ref="G3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1 </vt:lpstr>
      <vt:lpstr>Plan 2 </vt:lpstr>
      <vt:lpstr>Plan 3</vt:lpstr>
      <vt:lpstr>Tabla Comparativa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arlet garay bautista</dc:creator>
  <cp:lastModifiedBy>Sarahy Muñoz</cp:lastModifiedBy>
  <dcterms:created xsi:type="dcterms:W3CDTF">2019-05-01T01:50:14Z</dcterms:created>
  <dcterms:modified xsi:type="dcterms:W3CDTF">2019-05-01T16:37:37Z</dcterms:modified>
</cp:coreProperties>
</file>