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STOCK ACCOUNTS\STOCK DUTIES\DASHBOARD REPORTS 2018\CUMULATIVE DASHBOARD, 2018\"/>
    </mc:Choice>
  </mc:AlternateContent>
  <bookViews>
    <workbookView xWindow="0" yWindow="0" windowWidth="20490" windowHeight="7065" firstSheet="19" activeTab="23"/>
  </bookViews>
  <sheets>
    <sheet name="MAY 2016" sheetId="1" r:id="rId1"/>
    <sheet name="JUNE 2016" sheetId="2" r:id="rId2"/>
    <sheet name="JULY 2016" sheetId="3" r:id="rId3"/>
    <sheet name="AUGUST 2016" sheetId="4" r:id="rId4"/>
    <sheet name="SEPT 2016" sheetId="5" r:id="rId5"/>
    <sheet name="OCT 2016" sheetId="7" r:id="rId6"/>
    <sheet name="NOV.2016" sheetId="8" r:id="rId7"/>
    <sheet name="DEC.2016 (2)" sheetId="11" r:id="rId8"/>
    <sheet name="JAN 17" sheetId="10" r:id="rId9"/>
    <sheet name="FEB 2017" sheetId="12" r:id="rId10"/>
    <sheet name="MAR 2017" sheetId="13" r:id="rId11"/>
    <sheet name="APRIL 17" sheetId="14" r:id="rId12"/>
    <sheet name="MAY 17" sheetId="18" r:id="rId13"/>
    <sheet name="JUNE 17" sheetId="15" r:id="rId14"/>
    <sheet name="JULY 17" sheetId="16" r:id="rId15"/>
    <sheet name="AUGUST 17" sheetId="17" r:id="rId16"/>
    <sheet name="SEPTEMBER 17" sheetId="19" r:id="rId17"/>
    <sheet name="OCTOBER 17" sheetId="20" r:id="rId18"/>
    <sheet name="NOVEMBER 17" sheetId="21" r:id="rId19"/>
    <sheet name="DECEMBER 17" sheetId="22" r:id="rId20"/>
    <sheet name="JANUARY, 2018" sheetId="23" r:id="rId21"/>
    <sheet name="FEBRUARY, 2018" sheetId="25" r:id="rId22"/>
    <sheet name="MARCH, 2018" sheetId="24" r:id="rId23"/>
    <sheet name="APRIL, 2018" sheetId="26" r:id="rId24"/>
  </sheets>
  <definedNames>
    <definedName name="_xlnm.Print_Area" localSheetId="11">'APRIL 17'!$A$2:$G$17</definedName>
    <definedName name="_xlnm.Print_Area" localSheetId="15">'AUGUST 17'!$A$1:$H$17</definedName>
    <definedName name="_xlnm.Print_Area" localSheetId="7">'DEC.2016 (2)'!$A$1:$G$17</definedName>
    <definedName name="_xlnm.Print_Area" localSheetId="19">'DECEMBER 17'!$A$1:$H$18</definedName>
    <definedName name="_xlnm.Print_Area" localSheetId="9">'FEB 2017'!$A$1:$G$17</definedName>
    <definedName name="_xlnm.Print_Area" localSheetId="21">'FEBRUARY, 2018'!$A$1:$J$20</definedName>
    <definedName name="_xlnm.Print_Area" localSheetId="8">'JAN 17'!$A$1:$G$17</definedName>
    <definedName name="_xlnm.Print_Area" localSheetId="20">'JANUARY, 2018'!$A$1:$J$20</definedName>
    <definedName name="_xlnm.Print_Area" localSheetId="14">'JULY 17'!$A$1:$H$19</definedName>
    <definedName name="_xlnm.Print_Area" localSheetId="13">'JUNE 17'!$A$1:$H$18</definedName>
    <definedName name="_xlnm.Print_Area" localSheetId="1">'JUNE 2016'!$A$1:$G$15</definedName>
    <definedName name="_xlnm.Print_Area" localSheetId="10">'MAR 2017'!$A$1:$G$17</definedName>
    <definedName name="_xlnm.Print_Area" localSheetId="22">'MARCH, 2018'!$A$1:$L$19</definedName>
    <definedName name="_xlnm.Print_Area" localSheetId="12">'MAY 17'!$A$1:$G$17</definedName>
    <definedName name="_xlnm.Print_Area" localSheetId="0">'MAY 2016'!$A$1:$G$15</definedName>
    <definedName name="_xlnm.Print_Area" localSheetId="6">NOV.2016!$A$1:$G$17</definedName>
    <definedName name="_xlnm.Print_Area" localSheetId="18">'NOVEMBER 17'!$A$1:$H$18</definedName>
    <definedName name="_xlnm.Print_Area" localSheetId="5">'OCT 2016'!$A$1:$G$17</definedName>
    <definedName name="_xlnm.Print_Area" localSheetId="17">'OCTOBER 17'!$A$1:$H$20</definedName>
    <definedName name="_xlnm.Print_Area" localSheetId="4">'SEPT 2016'!$A$1:$H$18</definedName>
    <definedName name="_xlnm.Print_Area" localSheetId="16">'SEPTEMBER 17'!$A$1:$H$20</definedName>
  </definedNames>
  <calcPr calcId="152511"/>
</workbook>
</file>

<file path=xl/calcChain.xml><?xml version="1.0" encoding="utf-8"?>
<calcChain xmlns="http://schemas.openxmlformats.org/spreadsheetml/2006/main">
  <c r="C17" i="26" l="1"/>
  <c r="C14" i="26"/>
  <c r="C15" i="26"/>
  <c r="C16" i="26"/>
  <c r="C4" i="26"/>
  <c r="C5" i="26"/>
  <c r="C6" i="26"/>
  <c r="C7" i="26"/>
  <c r="C8" i="26"/>
  <c r="C9" i="26"/>
  <c r="C10" i="26"/>
  <c r="C11" i="26"/>
  <c r="C12" i="26"/>
  <c r="C13" i="26"/>
  <c r="C3" i="26"/>
  <c r="K14" i="24"/>
  <c r="K13" i="24"/>
  <c r="K12" i="24"/>
  <c r="K11" i="24"/>
  <c r="K10" i="24"/>
  <c r="K9" i="24"/>
  <c r="K8" i="24"/>
  <c r="K7" i="24"/>
  <c r="K6" i="24"/>
  <c r="K5" i="24"/>
  <c r="K4" i="24"/>
  <c r="K3" i="24"/>
  <c r="J17" i="24" l="1"/>
  <c r="G12" i="24" l="1"/>
  <c r="G13" i="24"/>
  <c r="E14" i="26" l="1"/>
  <c r="G14" i="26" s="1"/>
  <c r="E6" i="26"/>
  <c r="G6" i="26" s="1"/>
  <c r="E7" i="26"/>
  <c r="G7" i="26" s="1"/>
  <c r="I7" i="26" s="1"/>
  <c r="E8" i="26"/>
  <c r="G8" i="26" s="1"/>
  <c r="E9" i="26"/>
  <c r="G9" i="26" s="1"/>
  <c r="I9" i="26" s="1"/>
  <c r="E10" i="26"/>
  <c r="G10" i="26" s="1"/>
  <c r="E11" i="26"/>
  <c r="G11" i="26" s="1"/>
  <c r="I11" i="26" s="1"/>
  <c r="E15" i="26"/>
  <c r="G15" i="26" s="1"/>
  <c r="I15" i="26" s="1"/>
  <c r="E3" i="26"/>
  <c r="G3" i="26" s="1"/>
  <c r="F17" i="26"/>
  <c r="D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D17" i="24"/>
  <c r="I14" i="26" l="1"/>
  <c r="I8" i="26"/>
  <c r="I6" i="26"/>
  <c r="I10" i="26"/>
  <c r="H17" i="26"/>
  <c r="I3" i="26"/>
  <c r="F17" i="24"/>
  <c r="C17" i="24"/>
  <c r="E16" i="24"/>
  <c r="H15" i="24"/>
  <c r="G15" i="24"/>
  <c r="H14" i="24"/>
  <c r="E14" i="24"/>
  <c r="G14" i="24" s="1"/>
  <c r="H13" i="24"/>
  <c r="E13" i="24"/>
  <c r="H12" i="24"/>
  <c r="E12" i="24"/>
  <c r="H11" i="24"/>
  <c r="E11" i="24"/>
  <c r="G11" i="24" s="1"/>
  <c r="H10" i="24"/>
  <c r="E10" i="24"/>
  <c r="G10" i="24" s="1"/>
  <c r="H9" i="24"/>
  <c r="E9" i="24"/>
  <c r="G9" i="24" s="1"/>
  <c r="H8" i="24"/>
  <c r="E8" i="24"/>
  <c r="G8" i="24" s="1"/>
  <c r="H7" i="24"/>
  <c r="G7" i="24"/>
  <c r="H6" i="24"/>
  <c r="E6" i="24"/>
  <c r="G6" i="24" s="1"/>
  <c r="H5" i="24"/>
  <c r="E5" i="24"/>
  <c r="G5" i="24" s="1"/>
  <c r="G17" i="24" s="1"/>
  <c r="H4" i="24"/>
  <c r="E4" i="24"/>
  <c r="G4" i="24" s="1"/>
  <c r="H3" i="24"/>
  <c r="G3" i="24"/>
  <c r="E3" i="24"/>
  <c r="H15" i="25"/>
  <c r="E15" i="25"/>
  <c r="G15" i="25" s="1"/>
  <c r="I15" i="25" s="1"/>
  <c r="H13" i="25"/>
  <c r="E13" i="25"/>
  <c r="G13" i="25" s="1"/>
  <c r="I13" i="25" s="1"/>
  <c r="C17" i="25"/>
  <c r="E17" i="24" l="1"/>
  <c r="I5" i="24"/>
  <c r="E5" i="26" s="1"/>
  <c r="G5" i="26" s="1"/>
  <c r="I5" i="26" s="1"/>
  <c r="I7" i="24"/>
  <c r="I9" i="24"/>
  <c r="I11" i="24"/>
  <c r="I13" i="24"/>
  <c r="E13" i="26" s="1"/>
  <c r="G13" i="26" s="1"/>
  <c r="I13" i="26" s="1"/>
  <c r="I15" i="24"/>
  <c r="H17" i="24"/>
  <c r="I4" i="24"/>
  <c r="I6" i="24"/>
  <c r="I8" i="24"/>
  <c r="I10" i="24"/>
  <c r="I12" i="24"/>
  <c r="I14" i="24"/>
  <c r="I3" i="24"/>
  <c r="G9" i="23"/>
  <c r="I9" i="23" s="1"/>
  <c r="H9" i="23"/>
  <c r="E9" i="23"/>
  <c r="F17" i="25"/>
  <c r="D17" i="25"/>
  <c r="H14" i="25"/>
  <c r="E14" i="25"/>
  <c r="G14" i="25" s="1"/>
  <c r="H12" i="25"/>
  <c r="E12" i="25"/>
  <c r="G12" i="25" s="1"/>
  <c r="H11" i="25"/>
  <c r="E11" i="25"/>
  <c r="G11" i="25" s="1"/>
  <c r="I11" i="25" s="1"/>
  <c r="H10" i="25"/>
  <c r="E10" i="25"/>
  <c r="G10" i="25" s="1"/>
  <c r="H9" i="25"/>
  <c r="E9" i="25"/>
  <c r="G9" i="25" s="1"/>
  <c r="H8" i="25"/>
  <c r="E8" i="25"/>
  <c r="G8" i="25" s="1"/>
  <c r="H7" i="25"/>
  <c r="E7" i="25"/>
  <c r="G7" i="25" s="1"/>
  <c r="I7" i="25" s="1"/>
  <c r="H6" i="25"/>
  <c r="E6" i="25"/>
  <c r="G6" i="25" s="1"/>
  <c r="H16" i="25"/>
  <c r="E16" i="25"/>
  <c r="G16" i="25" s="1"/>
  <c r="H5" i="25"/>
  <c r="E5" i="25"/>
  <c r="G5" i="25" s="1"/>
  <c r="H4" i="25"/>
  <c r="E4" i="25"/>
  <c r="G4" i="25" s="1"/>
  <c r="I4" i="25" s="1"/>
  <c r="H3" i="25"/>
  <c r="G3" i="25"/>
  <c r="E3" i="25"/>
  <c r="H15" i="23"/>
  <c r="E15" i="23"/>
  <c r="G15" i="23" s="1"/>
  <c r="I15" i="23" s="1"/>
  <c r="I3" i="23"/>
  <c r="G3" i="23"/>
  <c r="E4" i="26" l="1"/>
  <c r="G4" i="26" s="1"/>
  <c r="I4" i="26" s="1"/>
  <c r="E12" i="26"/>
  <c r="I17" i="24"/>
  <c r="I3" i="25"/>
  <c r="I9" i="25"/>
  <c r="I6" i="25"/>
  <c r="I8" i="25"/>
  <c r="I10" i="25"/>
  <c r="I12" i="25"/>
  <c r="I16" i="25"/>
  <c r="E17" i="25"/>
  <c r="G17" i="25" s="1"/>
  <c r="H17" i="25"/>
  <c r="I5" i="25"/>
  <c r="I14" i="25"/>
  <c r="H4" i="23"/>
  <c r="H5" i="23"/>
  <c r="H6" i="23"/>
  <c r="H7" i="23"/>
  <c r="H8" i="23"/>
  <c r="H10" i="23"/>
  <c r="H11" i="23"/>
  <c r="H12" i="23"/>
  <c r="H13" i="23"/>
  <c r="H14" i="23"/>
  <c r="H16" i="23"/>
  <c r="H3" i="23"/>
  <c r="E3" i="23"/>
  <c r="F17" i="23"/>
  <c r="D17" i="23"/>
  <c r="C17" i="23"/>
  <c r="E16" i="23"/>
  <c r="G16" i="23" s="1"/>
  <c r="I16" i="23" s="1"/>
  <c r="E14" i="23"/>
  <c r="G14" i="23" s="1"/>
  <c r="I14" i="23" s="1"/>
  <c r="E13" i="23"/>
  <c r="G13" i="23" s="1"/>
  <c r="E12" i="23"/>
  <c r="G12" i="23" s="1"/>
  <c r="I12" i="23" s="1"/>
  <c r="E11" i="23"/>
  <c r="G11" i="23" s="1"/>
  <c r="I11" i="23" s="1"/>
  <c r="E10" i="23"/>
  <c r="G10" i="23" s="1"/>
  <c r="I10" i="23" s="1"/>
  <c r="E8" i="23"/>
  <c r="G8" i="23" s="1"/>
  <c r="E7" i="23"/>
  <c r="G7" i="23" s="1"/>
  <c r="I7" i="23" s="1"/>
  <c r="E6" i="23"/>
  <c r="G6" i="23" s="1"/>
  <c r="I6" i="23" s="1"/>
  <c r="E5" i="23"/>
  <c r="G5" i="23" s="1"/>
  <c r="I5" i="23" s="1"/>
  <c r="E4" i="23"/>
  <c r="G4" i="23" s="1"/>
  <c r="A4" i="23"/>
  <c r="A5" i="23" s="1"/>
  <c r="A6" i="23" s="1"/>
  <c r="A8" i="23" s="1"/>
  <c r="A10" i="23" s="1"/>
  <c r="A11" i="23" s="1"/>
  <c r="F16" i="22"/>
  <c r="D16" i="22"/>
  <c r="C16" i="22"/>
  <c r="E15" i="22"/>
  <c r="G15" i="22" s="1"/>
  <c r="E14" i="22"/>
  <c r="G14" i="22" s="1"/>
  <c r="E13" i="22"/>
  <c r="G13" i="22" s="1"/>
  <c r="E12" i="22"/>
  <c r="G12" i="22" s="1"/>
  <c r="E11" i="22"/>
  <c r="G11" i="22" s="1"/>
  <c r="E10" i="22"/>
  <c r="G10" i="22" s="1"/>
  <c r="E9" i="22"/>
  <c r="G9" i="22" s="1"/>
  <c r="G8" i="22"/>
  <c r="E8" i="22"/>
  <c r="E7" i="22"/>
  <c r="G7" i="22" s="1"/>
  <c r="E6" i="22"/>
  <c r="G6" i="22" s="1"/>
  <c r="E5" i="22"/>
  <c r="G5" i="22" s="1"/>
  <c r="E4" i="22"/>
  <c r="G4" i="22" s="1"/>
  <c r="A4" i="22"/>
  <c r="A5" i="22" s="1"/>
  <c r="A6" i="22" s="1"/>
  <c r="A7" i="22" s="1"/>
  <c r="A8" i="22" s="1"/>
  <c r="A9" i="22" s="1"/>
  <c r="A10" i="22" s="1"/>
  <c r="A11" i="22" s="1"/>
  <c r="E3" i="22"/>
  <c r="G3" i="22" s="1"/>
  <c r="F16" i="21"/>
  <c r="D16" i="21"/>
  <c r="C16" i="21"/>
  <c r="E15" i="21"/>
  <c r="G15" i="21" s="1"/>
  <c r="E14" i="21"/>
  <c r="G14" i="21" s="1"/>
  <c r="E13" i="21"/>
  <c r="G13" i="21" s="1"/>
  <c r="E12" i="21"/>
  <c r="G12" i="21" s="1"/>
  <c r="E11" i="21"/>
  <c r="G11" i="21" s="1"/>
  <c r="E10" i="21"/>
  <c r="G10" i="21" s="1"/>
  <c r="E9" i="21"/>
  <c r="G9" i="21" s="1"/>
  <c r="E8" i="21"/>
  <c r="G8" i="21" s="1"/>
  <c r="E7" i="21"/>
  <c r="G7" i="21" s="1"/>
  <c r="E6" i="21"/>
  <c r="G6" i="21" s="1"/>
  <c r="E5" i="21"/>
  <c r="G5" i="21" s="1"/>
  <c r="E4" i="21"/>
  <c r="G4" i="21" s="1"/>
  <c r="A4" i="21"/>
  <c r="A5" i="21" s="1"/>
  <c r="A6" i="21" s="1"/>
  <c r="A7" i="21" s="1"/>
  <c r="A8" i="21" s="1"/>
  <c r="A9" i="21" s="1"/>
  <c r="A10" i="21" s="1"/>
  <c r="A11" i="21" s="1"/>
  <c r="E3" i="21"/>
  <c r="G3" i="21" s="1"/>
  <c r="E16" i="20"/>
  <c r="G16" i="20" s="1"/>
  <c r="F18" i="20"/>
  <c r="D18" i="20"/>
  <c r="C18" i="20"/>
  <c r="E17" i="20"/>
  <c r="G17" i="20" s="1"/>
  <c r="E15" i="20"/>
  <c r="G15" i="20" s="1"/>
  <c r="E14" i="20"/>
  <c r="G14" i="20" s="1"/>
  <c r="E13" i="20"/>
  <c r="G13" i="20" s="1"/>
  <c r="G12" i="20"/>
  <c r="E12" i="20"/>
  <c r="E11" i="20"/>
  <c r="G11" i="20" s="1"/>
  <c r="E10" i="20"/>
  <c r="G10" i="20" s="1"/>
  <c r="E9" i="20"/>
  <c r="G9" i="20" s="1"/>
  <c r="E8" i="20"/>
  <c r="G8" i="20" s="1"/>
  <c r="E7" i="20"/>
  <c r="G7" i="20" s="1"/>
  <c r="E6" i="20"/>
  <c r="G6" i="20" s="1"/>
  <c r="E5" i="20"/>
  <c r="G5" i="20" s="1"/>
  <c r="E4" i="20"/>
  <c r="G4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E3" i="20"/>
  <c r="G3" i="20" s="1"/>
  <c r="D17" i="18"/>
  <c r="D17" i="19"/>
  <c r="F17" i="19"/>
  <c r="C17" i="19"/>
  <c r="E16" i="19"/>
  <c r="G16" i="19" s="1"/>
  <c r="E15" i="19"/>
  <c r="G15" i="19" s="1"/>
  <c r="E14" i="19"/>
  <c r="G14" i="19" s="1"/>
  <c r="G13" i="19"/>
  <c r="E13" i="19"/>
  <c r="E12" i="19"/>
  <c r="G12" i="19" s="1"/>
  <c r="E11" i="19"/>
  <c r="G11" i="19" s="1"/>
  <c r="E10" i="19"/>
  <c r="G10" i="19" s="1"/>
  <c r="E9" i="19"/>
  <c r="G9" i="19" s="1"/>
  <c r="E8" i="19"/>
  <c r="G8" i="19" s="1"/>
  <c r="G7" i="19"/>
  <c r="E7" i="19"/>
  <c r="E6" i="19"/>
  <c r="G6" i="19" s="1"/>
  <c r="E5" i="19"/>
  <c r="G5" i="19" s="1"/>
  <c r="E4" i="19"/>
  <c r="G4" i="19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G3" i="19"/>
  <c r="E3" i="19"/>
  <c r="D17" i="12"/>
  <c r="F17" i="18"/>
  <c r="C17" i="18"/>
  <c r="E16" i="18"/>
  <c r="G16" i="18" s="1"/>
  <c r="E15" i="18"/>
  <c r="G15" i="18" s="1"/>
  <c r="G14" i="18"/>
  <c r="E14" i="18"/>
  <c r="E13" i="18"/>
  <c r="G13" i="18" s="1"/>
  <c r="E12" i="18"/>
  <c r="G12" i="18" s="1"/>
  <c r="E11" i="18"/>
  <c r="G11" i="18" s="1"/>
  <c r="E10" i="18"/>
  <c r="G10" i="18" s="1"/>
  <c r="G9" i="18"/>
  <c r="E9" i="18"/>
  <c r="E8" i="18"/>
  <c r="G8" i="18" s="1"/>
  <c r="E7" i="18"/>
  <c r="G7" i="18" s="1"/>
  <c r="E6" i="18"/>
  <c r="G6" i="18" s="1"/>
  <c r="E5" i="18"/>
  <c r="G5" i="18" s="1"/>
  <c r="A5" i="18"/>
  <c r="A6" i="18" s="1"/>
  <c r="A7" i="18" s="1"/>
  <c r="A8" i="18" s="1"/>
  <c r="A9" i="18" s="1"/>
  <c r="A10" i="18" s="1"/>
  <c r="A11" i="18" s="1"/>
  <c r="A12" i="18" s="1"/>
  <c r="A13" i="18" s="1"/>
  <c r="E4" i="18"/>
  <c r="G4" i="18" s="1"/>
  <c r="A4" i="18"/>
  <c r="E3" i="18"/>
  <c r="F17" i="17"/>
  <c r="D17" i="17"/>
  <c r="C17" i="17"/>
  <c r="E16" i="17"/>
  <c r="G16" i="17" s="1"/>
  <c r="E15" i="17"/>
  <c r="G15" i="17" s="1"/>
  <c r="E14" i="17"/>
  <c r="G14" i="17" s="1"/>
  <c r="E13" i="17"/>
  <c r="G13" i="17" s="1"/>
  <c r="E12" i="17"/>
  <c r="G12" i="17" s="1"/>
  <c r="E11" i="17"/>
  <c r="G11" i="17" s="1"/>
  <c r="E10" i="17"/>
  <c r="G10" i="17" s="1"/>
  <c r="E9" i="17"/>
  <c r="G9" i="17" s="1"/>
  <c r="G8" i="17"/>
  <c r="E8" i="17"/>
  <c r="E7" i="17"/>
  <c r="G7" i="17" s="1"/>
  <c r="E6" i="17"/>
  <c r="G6" i="17" s="1"/>
  <c r="E5" i="17"/>
  <c r="G5" i="17" s="1"/>
  <c r="E4" i="17"/>
  <c r="G4" i="17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E3" i="17"/>
  <c r="G3" i="17" s="1"/>
  <c r="F17" i="16"/>
  <c r="D17" i="16"/>
  <c r="C17" i="16"/>
  <c r="E16" i="16"/>
  <c r="G16" i="16" s="1"/>
  <c r="G15" i="16"/>
  <c r="E15" i="16"/>
  <c r="E14" i="16"/>
  <c r="G14" i="16" s="1"/>
  <c r="G13" i="16"/>
  <c r="E13" i="16"/>
  <c r="E12" i="16"/>
  <c r="G12" i="16" s="1"/>
  <c r="G11" i="16"/>
  <c r="E11" i="16"/>
  <c r="E10" i="16"/>
  <c r="G10" i="16" s="1"/>
  <c r="E9" i="16"/>
  <c r="G9" i="16" s="1"/>
  <c r="E8" i="16"/>
  <c r="G8" i="16" s="1"/>
  <c r="E7" i="16"/>
  <c r="G7" i="16" s="1"/>
  <c r="E6" i="16"/>
  <c r="G6" i="16" s="1"/>
  <c r="G5" i="16"/>
  <c r="E5" i="16"/>
  <c r="A5" i="16"/>
  <c r="A6" i="16" s="1"/>
  <c r="A7" i="16" s="1"/>
  <c r="A8" i="16" s="1"/>
  <c r="A9" i="16" s="1"/>
  <c r="A10" i="16" s="1"/>
  <c r="A11" i="16" s="1"/>
  <c r="A12" i="16" s="1"/>
  <c r="A13" i="16" s="1"/>
  <c r="E4" i="16"/>
  <c r="G4" i="16" s="1"/>
  <c r="A4" i="16"/>
  <c r="E3" i="16"/>
  <c r="F17" i="15"/>
  <c r="D17" i="15"/>
  <c r="C17" i="15"/>
  <c r="E16" i="15"/>
  <c r="G16" i="15" s="1"/>
  <c r="E15" i="15"/>
  <c r="G15" i="15" s="1"/>
  <c r="E14" i="15"/>
  <c r="G14" i="15" s="1"/>
  <c r="E13" i="15"/>
  <c r="G13" i="15" s="1"/>
  <c r="E12" i="15"/>
  <c r="G12" i="15" s="1"/>
  <c r="E11" i="15"/>
  <c r="G11" i="15" s="1"/>
  <c r="E10" i="15"/>
  <c r="G10" i="15" s="1"/>
  <c r="E9" i="15"/>
  <c r="G9" i="15" s="1"/>
  <c r="E8" i="15"/>
  <c r="G8" i="15" s="1"/>
  <c r="E7" i="15"/>
  <c r="G7" i="15" s="1"/>
  <c r="E6" i="15"/>
  <c r="G6" i="15" s="1"/>
  <c r="E5" i="15"/>
  <c r="G5" i="15" s="1"/>
  <c r="E4" i="15"/>
  <c r="G4" i="15" s="1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E3" i="15"/>
  <c r="G3" i="15" s="1"/>
  <c r="F17" i="14"/>
  <c r="D17" i="14"/>
  <c r="C17" i="14"/>
  <c r="E16" i="14"/>
  <c r="G16" i="14" s="1"/>
  <c r="E15" i="14"/>
  <c r="G15" i="14" s="1"/>
  <c r="E14" i="14"/>
  <c r="G14" i="14" s="1"/>
  <c r="E13" i="14"/>
  <c r="G13" i="14" s="1"/>
  <c r="E12" i="14"/>
  <c r="G12" i="14" s="1"/>
  <c r="E11" i="14"/>
  <c r="G11" i="14" s="1"/>
  <c r="E10" i="14"/>
  <c r="G10" i="14" s="1"/>
  <c r="E9" i="14"/>
  <c r="G9" i="14" s="1"/>
  <c r="E8" i="14"/>
  <c r="G8" i="14" s="1"/>
  <c r="E7" i="14"/>
  <c r="G7" i="14" s="1"/>
  <c r="E6" i="14"/>
  <c r="G6" i="14" s="1"/>
  <c r="E5" i="14"/>
  <c r="G5" i="14" s="1"/>
  <c r="E4" i="14"/>
  <c r="G4" i="14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E3" i="14"/>
  <c r="E3" i="13"/>
  <c r="E17" i="13" s="1"/>
  <c r="G17" i="13" s="1"/>
  <c r="E4" i="13"/>
  <c r="E5" i="13"/>
  <c r="E6" i="13"/>
  <c r="E7" i="13"/>
  <c r="G7" i="13" s="1"/>
  <c r="E8" i="13"/>
  <c r="E9" i="13"/>
  <c r="E10" i="13"/>
  <c r="E11" i="13"/>
  <c r="G11" i="13" s="1"/>
  <c r="E12" i="13"/>
  <c r="E13" i="13"/>
  <c r="E14" i="13"/>
  <c r="G14" i="13" s="1"/>
  <c r="E15" i="13"/>
  <c r="E16" i="13"/>
  <c r="F17" i="13"/>
  <c r="D17" i="13"/>
  <c r="C17" i="13"/>
  <c r="G16" i="13"/>
  <c r="G15" i="13"/>
  <c r="G13" i="13"/>
  <c r="A4" i="13"/>
  <c r="A5" i="13"/>
  <c r="A6" i="13" s="1"/>
  <c r="A7" i="13" s="1"/>
  <c r="A8" i="13" s="1"/>
  <c r="A9" i="13" s="1"/>
  <c r="A10" i="13" s="1"/>
  <c r="A11" i="13" s="1"/>
  <c r="A12" i="13" s="1"/>
  <c r="A13" i="13" s="1"/>
  <c r="G12" i="13"/>
  <c r="G10" i="13"/>
  <c r="G9" i="13"/>
  <c r="G8" i="13"/>
  <c r="G6" i="13"/>
  <c r="G5" i="13"/>
  <c r="G4" i="13"/>
  <c r="E16" i="12"/>
  <c r="G16" i="12" s="1"/>
  <c r="E3" i="12"/>
  <c r="G3" i="12" s="1"/>
  <c r="E4" i="12"/>
  <c r="E5" i="12"/>
  <c r="E6" i="12"/>
  <c r="G6" i="12" s="1"/>
  <c r="E7" i="12"/>
  <c r="G7" i="12" s="1"/>
  <c r="E8" i="12"/>
  <c r="E9" i="12"/>
  <c r="E10" i="12"/>
  <c r="G10" i="12" s="1"/>
  <c r="E11" i="12"/>
  <c r="E12" i="12"/>
  <c r="E13" i="12"/>
  <c r="E14" i="12"/>
  <c r="E15" i="12"/>
  <c r="G15" i="12" s="1"/>
  <c r="F17" i="12"/>
  <c r="C17" i="12"/>
  <c r="G14" i="12"/>
  <c r="G13" i="12"/>
  <c r="A4" i="12"/>
  <c r="A5" i="12"/>
  <c r="A6" i="12"/>
  <c r="A7" i="12"/>
  <c r="A8" i="12" s="1"/>
  <c r="A9" i="12" s="1"/>
  <c r="A10" i="12" s="1"/>
  <c r="A11" i="12" s="1"/>
  <c r="A12" i="12" s="1"/>
  <c r="A13" i="12" s="1"/>
  <c r="G12" i="12"/>
  <c r="G11" i="12"/>
  <c r="G9" i="12"/>
  <c r="G8" i="12"/>
  <c r="G5" i="12"/>
  <c r="G4" i="12"/>
  <c r="E4" i="10"/>
  <c r="G4" i="10" s="1"/>
  <c r="E5" i="10"/>
  <c r="G5" i="10"/>
  <c r="E6" i="10"/>
  <c r="G6" i="10" s="1"/>
  <c r="E7" i="10"/>
  <c r="G7" i="10"/>
  <c r="E8" i="10"/>
  <c r="G8" i="10" s="1"/>
  <c r="E9" i="10"/>
  <c r="G9" i="10"/>
  <c r="E10" i="10"/>
  <c r="G10" i="10" s="1"/>
  <c r="E11" i="10"/>
  <c r="G11" i="10"/>
  <c r="E12" i="10"/>
  <c r="G12" i="10" s="1"/>
  <c r="E13" i="10"/>
  <c r="G13" i="10"/>
  <c r="E14" i="10"/>
  <c r="G14" i="10" s="1"/>
  <c r="E15" i="10"/>
  <c r="G15" i="10"/>
  <c r="G16" i="10"/>
  <c r="F17" i="10"/>
  <c r="E3" i="10"/>
  <c r="E3" i="11"/>
  <c r="G3" i="11"/>
  <c r="E4" i="11"/>
  <c r="G4" i="11" s="1"/>
  <c r="E5" i="11"/>
  <c r="G5" i="11"/>
  <c r="E6" i="11"/>
  <c r="G6" i="11" s="1"/>
  <c r="E7" i="11"/>
  <c r="G7" i="11"/>
  <c r="E8" i="11"/>
  <c r="G8" i="11" s="1"/>
  <c r="E9" i="11"/>
  <c r="G9" i="11"/>
  <c r="E10" i="11"/>
  <c r="G10" i="11" s="1"/>
  <c r="E11" i="11"/>
  <c r="G11" i="11"/>
  <c r="E12" i="11"/>
  <c r="G12" i="11" s="1"/>
  <c r="E13" i="11"/>
  <c r="G13" i="11"/>
  <c r="E14" i="11"/>
  <c r="G14" i="11" s="1"/>
  <c r="E15" i="11"/>
  <c r="G15" i="11"/>
  <c r="G16" i="11"/>
  <c r="F17" i="11"/>
  <c r="D17" i="11"/>
  <c r="C17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D17" i="10"/>
  <c r="C17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G3" i="10"/>
  <c r="E3" i="8"/>
  <c r="G3" i="8"/>
  <c r="E4" i="8"/>
  <c r="G4" i="8" s="1"/>
  <c r="E5" i="8"/>
  <c r="G5" i="8"/>
  <c r="E6" i="8"/>
  <c r="G6" i="8" s="1"/>
  <c r="E7" i="8"/>
  <c r="G7" i="8"/>
  <c r="E8" i="8"/>
  <c r="G8" i="8" s="1"/>
  <c r="E9" i="8"/>
  <c r="G9" i="8"/>
  <c r="E10" i="8"/>
  <c r="G10" i="8" s="1"/>
  <c r="E11" i="8"/>
  <c r="G11" i="8"/>
  <c r="E12" i="8"/>
  <c r="G12" i="8" s="1"/>
  <c r="E13" i="8"/>
  <c r="G13" i="8"/>
  <c r="E14" i="8"/>
  <c r="G14" i="8" s="1"/>
  <c r="E15" i="8"/>
  <c r="G15" i="8"/>
  <c r="G16" i="8"/>
  <c r="F17" i="8"/>
  <c r="E17" i="8"/>
  <c r="D17" i="8"/>
  <c r="C17" i="8"/>
  <c r="A4" i="8"/>
  <c r="A5" i="8"/>
  <c r="A6" i="8" s="1"/>
  <c r="A7" i="8" s="1"/>
  <c r="A8" i="8" s="1"/>
  <c r="A9" i="8"/>
  <c r="A10" i="8" s="1"/>
  <c r="A11" i="8" s="1"/>
  <c r="A12" i="8" s="1"/>
  <c r="A13" i="8" s="1"/>
  <c r="E3" i="7"/>
  <c r="G3" i="7" s="1"/>
  <c r="E4" i="7"/>
  <c r="E17" i="7" s="1"/>
  <c r="G4" i="7"/>
  <c r="E5" i="7"/>
  <c r="G5" i="7" s="1"/>
  <c r="E6" i="7"/>
  <c r="G6" i="7"/>
  <c r="E7" i="7"/>
  <c r="G7" i="7" s="1"/>
  <c r="E8" i="7"/>
  <c r="G8" i="7"/>
  <c r="E9" i="7"/>
  <c r="G9" i="7" s="1"/>
  <c r="E10" i="7"/>
  <c r="G10" i="7"/>
  <c r="E11" i="7"/>
  <c r="G11" i="7" s="1"/>
  <c r="E12" i="7"/>
  <c r="G12" i="7"/>
  <c r="E13" i="7"/>
  <c r="G13" i="7" s="1"/>
  <c r="E14" i="7"/>
  <c r="G14" i="7"/>
  <c r="E15" i="7"/>
  <c r="G15" i="7" s="1"/>
  <c r="F17" i="7"/>
  <c r="D17" i="7"/>
  <c r="C17" i="7"/>
  <c r="A4" i="7"/>
  <c r="A5" i="7" s="1"/>
  <c r="A6" i="7" s="1"/>
  <c r="A7" i="7" s="1"/>
  <c r="A8" i="7" s="1"/>
  <c r="A9" i="7" s="1"/>
  <c r="A10" i="7" s="1"/>
  <c r="A11" i="7" s="1"/>
  <c r="A12" i="7" s="1"/>
  <c r="A13" i="7" s="1"/>
  <c r="E3" i="5"/>
  <c r="G3" i="5"/>
  <c r="E4" i="5"/>
  <c r="E5" i="5"/>
  <c r="G5" i="5"/>
  <c r="E6" i="5"/>
  <c r="G6" i="5" s="1"/>
  <c r="E7" i="5"/>
  <c r="G7" i="5"/>
  <c r="E8" i="5"/>
  <c r="G8" i="5" s="1"/>
  <c r="E9" i="5"/>
  <c r="G9" i="5"/>
  <c r="E10" i="5"/>
  <c r="G10" i="5" s="1"/>
  <c r="E11" i="5"/>
  <c r="G11" i="5"/>
  <c r="E12" i="5"/>
  <c r="G12" i="5" s="1"/>
  <c r="E13" i="5"/>
  <c r="G13" i="5"/>
  <c r="F15" i="5"/>
  <c r="D15" i="5"/>
  <c r="C15" i="5"/>
  <c r="A4" i="5"/>
  <c r="A5" i="5"/>
  <c r="A6" i="5"/>
  <c r="A7" i="5"/>
  <c r="A8" i="5" s="1"/>
  <c r="A9" i="5" s="1"/>
  <c r="A10" i="5" s="1"/>
  <c r="A11" i="5"/>
  <c r="A12" i="5" s="1"/>
  <c r="A13" i="5" s="1"/>
  <c r="E3" i="4"/>
  <c r="G3" i="4"/>
  <c r="E4" i="4"/>
  <c r="G4" i="4" s="1"/>
  <c r="E5" i="4"/>
  <c r="G5" i="4"/>
  <c r="E6" i="4"/>
  <c r="G6" i="4" s="1"/>
  <c r="E7" i="4"/>
  <c r="G7" i="4"/>
  <c r="E8" i="4"/>
  <c r="G8" i="4" s="1"/>
  <c r="E9" i="4"/>
  <c r="G9" i="4"/>
  <c r="E10" i="4"/>
  <c r="G10" i="4" s="1"/>
  <c r="E11" i="4"/>
  <c r="G11" i="4"/>
  <c r="E12" i="4"/>
  <c r="G12" i="4" s="1"/>
  <c r="E13" i="4"/>
  <c r="G13" i="4"/>
  <c r="F15" i="4"/>
  <c r="E15" i="4"/>
  <c r="D15" i="4"/>
  <c r="C15" i="4"/>
  <c r="A4" i="4"/>
  <c r="A5" i="4"/>
  <c r="A6" i="4"/>
  <c r="A7" i="4" s="1"/>
  <c r="A8" i="4" s="1"/>
  <c r="A9" i="4" s="1"/>
  <c r="A10" i="4"/>
  <c r="A11" i="4" s="1"/>
  <c r="A12" i="4" s="1"/>
  <c r="A13" i="4" s="1"/>
  <c r="E3" i="3"/>
  <c r="G3" i="3" s="1"/>
  <c r="E4" i="3"/>
  <c r="G4" i="3"/>
  <c r="E5" i="3"/>
  <c r="G5" i="3" s="1"/>
  <c r="E6" i="3"/>
  <c r="G6" i="3"/>
  <c r="E7" i="3"/>
  <c r="G7" i="3" s="1"/>
  <c r="E8" i="3"/>
  <c r="G8" i="3"/>
  <c r="E9" i="3"/>
  <c r="G9" i="3" s="1"/>
  <c r="E10" i="3"/>
  <c r="G10" i="3"/>
  <c r="E11" i="3"/>
  <c r="G11" i="3" s="1"/>
  <c r="E12" i="3"/>
  <c r="G12" i="3"/>
  <c r="E13" i="3"/>
  <c r="G13" i="3" s="1"/>
  <c r="F15" i="3"/>
  <c r="D15" i="3"/>
  <c r="C15" i="3"/>
  <c r="A4" i="3"/>
  <c r="A5" i="3"/>
  <c r="A6" i="3" s="1"/>
  <c r="A7" i="3" s="1"/>
  <c r="A8" i="3" s="1"/>
  <c r="A9" i="3"/>
  <c r="A10" i="3" s="1"/>
  <c r="A11" i="3" s="1"/>
  <c r="A12" i="3" s="1"/>
  <c r="A13" i="3"/>
  <c r="E3" i="2"/>
  <c r="G3" i="2" s="1"/>
  <c r="E4" i="2"/>
  <c r="E15" i="2" s="1"/>
  <c r="G4" i="2"/>
  <c r="E5" i="2"/>
  <c r="G5" i="2" s="1"/>
  <c r="E6" i="2"/>
  <c r="G6" i="2"/>
  <c r="E7" i="2"/>
  <c r="G7" i="2" s="1"/>
  <c r="E8" i="2"/>
  <c r="G8" i="2"/>
  <c r="E9" i="2"/>
  <c r="G9" i="2" s="1"/>
  <c r="E10" i="2"/>
  <c r="G10" i="2"/>
  <c r="E11" i="2"/>
  <c r="G11" i="2" s="1"/>
  <c r="E12" i="2"/>
  <c r="G12" i="2"/>
  <c r="E13" i="2"/>
  <c r="G13" i="2" s="1"/>
  <c r="F15" i="2"/>
  <c r="D15" i="2"/>
  <c r="C15" i="2"/>
  <c r="A4" i="2"/>
  <c r="A5" i="2" s="1"/>
  <c r="A6" i="2" s="1"/>
  <c r="A7" i="2" s="1"/>
  <c r="A8" i="2" s="1"/>
  <c r="A9" i="2" s="1"/>
  <c r="A10" i="2" s="1"/>
  <c r="A11" i="2" s="1"/>
  <c r="A12" i="2" s="1"/>
  <c r="A13" i="2" s="1"/>
  <c r="E3" i="1"/>
  <c r="G3" i="1"/>
  <c r="E4" i="1"/>
  <c r="G4" i="1" s="1"/>
  <c r="E5" i="1"/>
  <c r="G5" i="1"/>
  <c r="E6" i="1"/>
  <c r="G6" i="1" s="1"/>
  <c r="E7" i="1"/>
  <c r="G7" i="1"/>
  <c r="E8" i="1"/>
  <c r="G8" i="1" s="1"/>
  <c r="E9" i="1"/>
  <c r="G9" i="1"/>
  <c r="E10" i="1"/>
  <c r="G10" i="1" s="1"/>
  <c r="E11" i="1"/>
  <c r="G11" i="1"/>
  <c r="E12" i="1"/>
  <c r="G12" i="1" s="1"/>
  <c r="E13" i="1"/>
  <c r="G13" i="1"/>
  <c r="E14" i="1"/>
  <c r="G14" i="1" s="1"/>
  <c r="F15" i="1"/>
  <c r="D15" i="1"/>
  <c r="C15" i="1"/>
  <c r="A4" i="1"/>
  <c r="A5" i="1"/>
  <c r="A6" i="1" s="1"/>
  <c r="A7" i="1" s="1"/>
  <c r="A8" i="1" s="1"/>
  <c r="A9" i="1"/>
  <c r="A10" i="1" s="1"/>
  <c r="A11" i="1" s="1"/>
  <c r="A12" i="1" s="1"/>
  <c r="A13" i="1"/>
  <c r="A14" i="1" s="1"/>
  <c r="G12" i="26" l="1"/>
  <c r="I12" i="26" s="1"/>
  <c r="I17" i="26" s="1"/>
  <c r="E17" i="26"/>
  <c r="G17" i="26" s="1"/>
  <c r="I4" i="23"/>
  <c r="I13" i="23"/>
  <c r="I17" i="25"/>
  <c r="H17" i="23"/>
  <c r="I8" i="23"/>
  <c r="I17" i="23"/>
  <c r="G15" i="1"/>
  <c r="E15" i="1"/>
  <c r="E15" i="3"/>
  <c r="G15" i="2"/>
  <c r="G15" i="3"/>
  <c r="G15" i="4"/>
  <c r="G17" i="7"/>
  <c r="G17" i="8"/>
  <c r="G4" i="5"/>
  <c r="G15" i="5" s="1"/>
  <c r="E15" i="5"/>
  <c r="E17" i="12"/>
  <c r="G17" i="12" s="1"/>
  <c r="G3" i="13"/>
  <c r="E17" i="16"/>
  <c r="G17" i="16" s="1"/>
  <c r="E17" i="18"/>
  <c r="G17" i="11"/>
  <c r="E17" i="23"/>
  <c r="G17" i="23" s="1"/>
  <c r="E16" i="22"/>
  <c r="G16" i="22" s="1"/>
  <c r="E16" i="21"/>
  <c r="G16" i="21" s="1"/>
  <c r="E18" i="20"/>
  <c r="G18" i="20" s="1"/>
  <c r="E17" i="19"/>
  <c r="G17" i="19" s="1"/>
  <c r="G17" i="18"/>
  <c r="G3" i="18"/>
  <c r="E17" i="11"/>
  <c r="E17" i="10"/>
  <c r="G17" i="10" s="1"/>
  <c r="E17" i="17"/>
  <c r="G17" i="17" s="1"/>
  <c r="G3" i="16"/>
  <c r="E17" i="15"/>
  <c r="G17" i="15" s="1"/>
  <c r="E17" i="14"/>
  <c r="G17" i="14" s="1"/>
  <c r="G3" i="14"/>
  <c r="E16" i="26" l="1"/>
  <c r="G16" i="26"/>
  <c r="I16" i="26" s="1"/>
  <c r="H16" i="24"/>
  <c r="F16" i="24"/>
  <c r="G16" i="24"/>
  <c r="I16" i="24"/>
</calcChain>
</file>

<file path=xl/sharedStrings.xml><?xml version="1.0" encoding="utf-8"?>
<sst xmlns="http://schemas.openxmlformats.org/spreadsheetml/2006/main" count="729" uniqueCount="82">
  <si>
    <t>S/NO</t>
  </si>
  <si>
    <t>DEPOT</t>
  </si>
  <si>
    <t>OPENING STOCK (LITRES)</t>
  </si>
  <si>
    <t>TOTAL STOCK (LITRES)</t>
  </si>
  <si>
    <t>BOOK BALANCE (LTRS)</t>
  </si>
  <si>
    <t>TOTAL</t>
  </si>
  <si>
    <t xml:space="preserve"> </t>
  </si>
  <si>
    <t>RAINOIL</t>
  </si>
  <si>
    <t>MATRIX</t>
  </si>
  <si>
    <t>A&amp;E</t>
  </si>
  <si>
    <t>NORTHWEST</t>
  </si>
  <si>
    <t>PINNACLE</t>
  </si>
  <si>
    <t>MAINLAND</t>
  </si>
  <si>
    <t>MASTERS</t>
  </si>
  <si>
    <t>NEPAL</t>
  </si>
  <si>
    <t>CYBERNETICS</t>
  </si>
  <si>
    <t>OTHNIEL BROOKS</t>
  </si>
  <si>
    <t>HYDE</t>
  </si>
  <si>
    <t>DOZZY</t>
  </si>
  <si>
    <t>PPMC/PDO OGHARA PMS DASHBOARD REPORT FOR MAY 2016</t>
  </si>
  <si>
    <t>RECEIVED (LITRES)</t>
  </si>
  <si>
    <t xml:space="preserve">LOADED                                     QTY(LTRS)                   </t>
  </si>
  <si>
    <t>PPMC/PDO OGHARA PMS DASHBOARD REPORT FOR JUNE 2016</t>
  </si>
  <si>
    <t xml:space="preserve"> NOT YET RECONCILED</t>
  </si>
  <si>
    <t>PPMC/PDO OGHARA PMS DASHBOARD REPORT FOR JULY 2016</t>
  </si>
  <si>
    <t>LOADED QTY/PAID FOR</t>
  </si>
  <si>
    <t>PPMC/PDO OGHARA PMS DASHBOARD REPORT FOR AUGUST 2016</t>
  </si>
  <si>
    <t>*3746000 litres were trucked to PPMC Suleja &amp; Kano Depots on PMS intervention regime</t>
  </si>
  <si>
    <t>*PINNACLE</t>
  </si>
  <si>
    <t>NOT YET RECONCILED</t>
  </si>
  <si>
    <t>PPMC/PDO OGHARA PMS DASHBOARD REPORT FOR SEPTEMBER 2016</t>
  </si>
  <si>
    <t>TO BE AUTHENTICATED</t>
  </si>
  <si>
    <t>*</t>
  </si>
  <si>
    <t>*INVOICE ISSUED FOR PREVIOUS BALANCES</t>
  </si>
  <si>
    <t>**</t>
  </si>
  <si>
    <t>** NORTHWEST STOCK IS INCLUSIVE OF 81,667 LITRES C/F FROM MAY 2014</t>
  </si>
  <si>
    <t>PPMC/PDO OGHARA PMS DASHBOARD REPORT FOR OCTOBER 2016</t>
  </si>
  <si>
    <t>BLACKLIGHT</t>
  </si>
  <si>
    <t>DUTCHESS</t>
  </si>
  <si>
    <t>PPMC/PDO OGHARA PMS DASHBOARD REPORT FOR NOVEMBER 2016</t>
  </si>
  <si>
    <t>PPMC/PDO OGHARA PMS DASHBOARD REPORT FOR DECEMBER 2016</t>
  </si>
  <si>
    <t>PPMC/PDO OGHARA PMS DASHBOARD REPORT FOR JANUARY 2017</t>
  </si>
  <si>
    <t>PPMC/PDO OGHARA PMS DASHBOARD REPORT FOR FEBRUARY 2017</t>
  </si>
  <si>
    <t>PPMC/PDO OGHARA PMS DASHBOARD REPORT FOR MARCH 2017</t>
  </si>
  <si>
    <t>PPMC/PDO OGHARA PMS DASHBOARD REPORT FOR APRIL 2017</t>
  </si>
  <si>
    <t>S/No.</t>
  </si>
  <si>
    <t>REMARKS</t>
  </si>
  <si>
    <t>PRODUCT AVAILABLE</t>
  </si>
  <si>
    <t>INVOICED, AWAITING PAYMENT</t>
  </si>
  <si>
    <t>PRODUCT STOCK OUT</t>
  </si>
  <si>
    <t>NOTE:   This is provisional report.  Any adjustment will be notified after Monthly Reconciliation with Private (Throughput) Depots</t>
  </si>
  <si>
    <t>LOW STOCK</t>
  </si>
  <si>
    <t>PPMC/PDO OGHARA PMS DASHBOARD REPORT FOR JUNE 2017</t>
  </si>
  <si>
    <t>PPMC/PDO OGHARA PMS DASHBOARD REPORT FOR JULY 2017</t>
  </si>
  <si>
    <t>INVOICED AND PAYMENT MADE</t>
  </si>
  <si>
    <t>INVOICED, PART PAYMENT MADE</t>
  </si>
  <si>
    <t>PPMC/PDO OGHARA PMS DASHBOARD REPORT FOR AUGUST 2017</t>
  </si>
  <si>
    <t>PPMC/PDO OGHARA PMS DASHBOARD REPORT FOR MAY 2017</t>
  </si>
  <si>
    <t>PPMC/PDO OGHARA PMS DASHBOARD REPORT FOR SEPTEMBER 2017</t>
  </si>
  <si>
    <t>PPMC/PDO OGHARA PMS DASHBOARD REPORT FOR OCTOBER 2017</t>
  </si>
  <si>
    <t>LIQUID BULK</t>
  </si>
  <si>
    <t>Vessel discharged on 28/10/17</t>
  </si>
  <si>
    <t>PPMC/PDO OGHARA PMS DASHBOARD REPORT FOR NOVEMBER 2017</t>
  </si>
  <si>
    <t>PPMC/PDO OGHARA PMS DASHBOARD REPORT FOR DECEMBER 2017</t>
  </si>
  <si>
    <t>PPMC/PDO OGHARA PMS DASHBOARD REPORT FOR JANUARY 2018</t>
  </si>
  <si>
    <t>TAURUS</t>
  </si>
  <si>
    <t>STOCK OUT</t>
  </si>
  <si>
    <t>LOADED QTY/PAID FOR (Litres)</t>
  </si>
  <si>
    <t>TOTAL STOCK (Litres)</t>
  </si>
  <si>
    <t>RECEIVED (Litres)</t>
  </si>
  <si>
    <t>OPENING STOCK (Litres)</t>
  </si>
  <si>
    <t>0.1% Handling Loss (of Trucked out vol)</t>
  </si>
  <si>
    <t>OVERALL FINAL VOLUME (Litres)</t>
  </si>
  <si>
    <t>MATRIX (AGO)</t>
  </si>
  <si>
    <t>NEPAL (AGO)</t>
  </si>
  <si>
    <t>PPMC/PDO OGHARA PMS DASHBOARD REPORT FOR FEBRUARY 2018</t>
  </si>
  <si>
    <t>PPMC/PDO OGHARA PMS DASHBOARD REPORT FOR MARCH 2018</t>
  </si>
  <si>
    <t>AVAILABLE</t>
  </si>
  <si>
    <t>VOLUME OWED THROUGHPUT DEPOTS BY PPMC</t>
  </si>
  <si>
    <t>PPMC/PDO OGHARA (PMS &amp; AGO) DASHBOARD REPORT FOR APRIL, 2018</t>
  </si>
  <si>
    <t xml:space="preserve"> STOCK BAL VOLUME (Litres)</t>
  </si>
  <si>
    <t>FINAL STOCK BALANCE (MARCH - 2018) IN LITRES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</si>
</sst>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6"/>
      <color theme="1"/>
      <name val="Bookman Old Style"/>
      <family val="1"/>
    </font>
    <font>
      <sz val="14"/>
      <color theme="1"/>
      <name val="Bookman Old Style"/>
      <family val="1"/>
    </font>
    <font>
      <sz val="14"/>
      <color rgb="FF000000"/>
      <name val="Bookman Old Style"/>
      <family val="1"/>
    </font>
    <font>
      <b/>
      <sz val="18"/>
      <color theme="1"/>
      <name val="Bookman Old Style"/>
      <family val="1"/>
    </font>
    <font>
      <b/>
      <sz val="14"/>
      <color theme="1"/>
      <name val="Cambria"/>
      <family val="1"/>
    </font>
    <font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9BF04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3" fontId="2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3" fontId="0" fillId="0" borderId="0" xfId="0" applyNumberFormat="1"/>
    <xf numFmtId="0" fontId="1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3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/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/>
    <xf numFmtId="3" fontId="9" fillId="0" borderId="0" xfId="0" applyNumberFormat="1" applyFont="1"/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0" fontId="12" fillId="2" borderId="22" xfId="0" applyFont="1" applyFill="1" applyBorder="1" applyAlignment="1">
      <alignment horizontal="center" vertical="center" wrapText="1"/>
    </xf>
    <xf numFmtId="3" fontId="13" fillId="3" borderId="23" xfId="0" applyNumberFormat="1" applyFont="1" applyFill="1" applyBorder="1" applyAlignment="1">
      <alignment horizontal="right" vertical="center"/>
    </xf>
    <xf numFmtId="3" fontId="13" fillId="3" borderId="24" xfId="0" applyNumberFormat="1" applyFont="1" applyFill="1" applyBorder="1" applyAlignment="1">
      <alignment horizontal="right" vertical="center"/>
    </xf>
    <xf numFmtId="3" fontId="11" fillId="3" borderId="22" xfId="0" applyNumberFormat="1" applyFont="1" applyFill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3" fontId="11" fillId="0" borderId="20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3" fontId="11" fillId="3" borderId="10" xfId="0" applyNumberFormat="1" applyFont="1" applyFill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K5" sqref="K5"/>
    </sheetView>
  </sheetViews>
  <sheetFormatPr defaultRowHeight="15" x14ac:dyDescent="0.25"/>
  <cols>
    <col min="2" max="2" width="17.28515625" customWidth="1"/>
    <col min="3" max="3" width="18.42578125" customWidth="1"/>
    <col min="4" max="4" width="14.140625" customWidth="1"/>
    <col min="5" max="5" width="18.28515625" customWidth="1"/>
    <col min="6" max="6" width="15.7109375" customWidth="1"/>
    <col min="7" max="7" width="19.7109375" customWidth="1"/>
  </cols>
  <sheetData>
    <row r="1" spans="1:7" ht="18.75" x14ac:dyDescent="0.3">
      <c r="A1" s="93" t="s">
        <v>19</v>
      </c>
      <c r="B1" s="93"/>
      <c r="C1" s="93"/>
      <c r="D1" s="93"/>
      <c r="E1" s="93"/>
      <c r="F1" s="93"/>
      <c r="G1" s="93"/>
    </row>
    <row r="2" spans="1:7" ht="37.5" x14ac:dyDescent="0.3">
      <c r="A2" s="1" t="s">
        <v>0</v>
      </c>
      <c r="B2" s="1" t="s">
        <v>1</v>
      </c>
      <c r="C2" s="2" t="s">
        <v>2</v>
      </c>
      <c r="D2" s="2" t="s">
        <v>20</v>
      </c>
      <c r="E2" s="2" t="s">
        <v>3</v>
      </c>
      <c r="F2" s="6" t="s">
        <v>21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899126</v>
      </c>
      <c r="D3" s="3">
        <v>0</v>
      </c>
      <c r="E3" s="3">
        <f>C3+D3</f>
        <v>899126</v>
      </c>
      <c r="F3" s="3">
        <v>0</v>
      </c>
      <c r="G3" s="3">
        <f>E3-F3</f>
        <v>899126</v>
      </c>
    </row>
    <row r="4" spans="1:7" ht="18.75" x14ac:dyDescent="0.3">
      <c r="A4" s="1">
        <f>A3+1</f>
        <v>2</v>
      </c>
      <c r="B4" s="1" t="s">
        <v>8</v>
      </c>
      <c r="C4" s="3">
        <v>4541308</v>
      </c>
      <c r="D4" s="3">
        <v>16382174</v>
      </c>
      <c r="E4" s="3">
        <f t="shared" ref="E4:E14" si="0">C4+D4</f>
        <v>20923482</v>
      </c>
      <c r="F4" s="3">
        <v>231000</v>
      </c>
      <c r="G4" s="3">
        <f t="shared" ref="G4:G14" si="1">E4-F4</f>
        <v>20692482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8377475</v>
      </c>
      <c r="D5" s="3">
        <v>0</v>
      </c>
      <c r="E5" s="3">
        <f t="shared" si="0"/>
        <v>8377475</v>
      </c>
      <c r="F5" s="3">
        <v>8161000</v>
      </c>
      <c r="G5" s="3">
        <f t="shared" si="1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2600000</v>
      </c>
      <c r="D6" s="3">
        <v>20917829</v>
      </c>
      <c r="E6" s="3">
        <f t="shared" si="0"/>
        <v>23517829</v>
      </c>
      <c r="F6" s="3">
        <v>5617000</v>
      </c>
      <c r="G6" s="3">
        <f t="shared" si="1"/>
        <v>17900829</v>
      </c>
    </row>
    <row r="7" spans="1:7" ht="18.75" x14ac:dyDescent="0.3">
      <c r="A7" s="1">
        <f t="shared" si="2"/>
        <v>5</v>
      </c>
      <c r="B7" s="1" t="s">
        <v>11</v>
      </c>
      <c r="C7" s="3">
        <v>21260470</v>
      </c>
      <c r="D7" s="3">
        <v>0</v>
      </c>
      <c r="E7" s="3">
        <f t="shared" si="0"/>
        <v>21260470</v>
      </c>
      <c r="F7" s="3">
        <v>3511000</v>
      </c>
      <c r="G7" s="3">
        <f t="shared" si="1"/>
        <v>17749470</v>
      </c>
    </row>
    <row r="8" spans="1:7" ht="18.75" x14ac:dyDescent="0.3">
      <c r="A8" s="1">
        <f t="shared" si="2"/>
        <v>6</v>
      </c>
      <c r="B8" s="1" t="s">
        <v>12</v>
      </c>
      <c r="C8" s="3">
        <v>1730136</v>
      </c>
      <c r="D8" s="3">
        <v>20397728</v>
      </c>
      <c r="E8" s="3">
        <f t="shared" si="0"/>
        <v>22127864</v>
      </c>
      <c r="F8" s="3">
        <v>13327000</v>
      </c>
      <c r="G8" s="3">
        <f t="shared" si="1"/>
        <v>8800864</v>
      </c>
    </row>
    <row r="9" spans="1:7" ht="18.75" x14ac:dyDescent="0.3">
      <c r="A9" s="1">
        <f t="shared" si="2"/>
        <v>7</v>
      </c>
      <c r="B9" s="1" t="s">
        <v>13</v>
      </c>
      <c r="C9" s="3">
        <v>14432055</v>
      </c>
      <c r="D9" s="3">
        <v>0</v>
      </c>
      <c r="E9" s="3">
        <f t="shared" si="0"/>
        <v>14432055</v>
      </c>
      <c r="F9" s="3">
        <v>0</v>
      </c>
      <c r="G9" s="3">
        <f t="shared" si="1"/>
        <v>14432055</v>
      </c>
    </row>
    <row r="10" spans="1:7" ht="18.75" x14ac:dyDescent="0.3">
      <c r="A10" s="1">
        <f t="shared" si="2"/>
        <v>8</v>
      </c>
      <c r="B10" s="1" t="s">
        <v>14</v>
      </c>
      <c r="C10" s="3">
        <v>3348531</v>
      </c>
      <c r="D10" s="3">
        <v>10815356</v>
      </c>
      <c r="E10" s="3">
        <f t="shared" si="0"/>
        <v>14163887</v>
      </c>
      <c r="F10" s="3">
        <v>8553000</v>
      </c>
      <c r="G10" s="3">
        <f t="shared" si="1"/>
        <v>5610887</v>
      </c>
    </row>
    <row r="11" spans="1:7" ht="18.75" x14ac:dyDescent="0.3">
      <c r="A11" s="1">
        <f t="shared" si="2"/>
        <v>9</v>
      </c>
      <c r="B11" s="1" t="s">
        <v>15</v>
      </c>
      <c r="C11" s="3">
        <v>4066702</v>
      </c>
      <c r="D11" s="3">
        <v>0</v>
      </c>
      <c r="E11" s="3">
        <f t="shared" si="0"/>
        <v>4066702</v>
      </c>
      <c r="F11" s="3">
        <v>0</v>
      </c>
      <c r="G11" s="3">
        <f t="shared" si="1"/>
        <v>4066702</v>
      </c>
    </row>
    <row r="12" spans="1:7" ht="18.75" x14ac:dyDescent="0.3">
      <c r="A12" s="1">
        <f t="shared" si="2"/>
        <v>10</v>
      </c>
      <c r="B12" s="1" t="s">
        <v>16</v>
      </c>
      <c r="C12" s="3">
        <v>3368178</v>
      </c>
      <c r="D12" s="3">
        <v>0</v>
      </c>
      <c r="E12" s="3">
        <f t="shared" si="0"/>
        <v>3368178</v>
      </c>
      <c r="F12" s="3">
        <v>0</v>
      </c>
      <c r="G12" s="3">
        <f t="shared" si="1"/>
        <v>3368178</v>
      </c>
    </row>
    <row r="13" spans="1:7" ht="18.75" x14ac:dyDescent="0.3">
      <c r="A13" s="1">
        <f t="shared" si="2"/>
        <v>11</v>
      </c>
      <c r="B13" s="1" t="s">
        <v>17</v>
      </c>
      <c r="C13" s="3">
        <v>22476</v>
      </c>
      <c r="D13" s="3">
        <v>0</v>
      </c>
      <c r="E13" s="3">
        <f t="shared" si="0"/>
        <v>22476</v>
      </c>
      <c r="F13" s="3">
        <v>0</v>
      </c>
      <c r="G13" s="3">
        <f t="shared" si="1"/>
        <v>22476</v>
      </c>
    </row>
    <row r="14" spans="1:7" ht="18.75" x14ac:dyDescent="0.3">
      <c r="A14" s="1">
        <f>A13+1</f>
        <v>12</v>
      </c>
      <c r="B14" s="1" t="s">
        <v>18</v>
      </c>
      <c r="C14" s="3">
        <v>2001293</v>
      </c>
      <c r="D14" s="3">
        <v>0</v>
      </c>
      <c r="E14" s="3">
        <f t="shared" si="0"/>
        <v>2001293</v>
      </c>
      <c r="F14" s="3">
        <v>0</v>
      </c>
      <c r="G14" s="3">
        <f t="shared" si="1"/>
        <v>2001293</v>
      </c>
    </row>
    <row r="15" spans="1:7" ht="18.75" x14ac:dyDescent="0.3">
      <c r="A15" s="92" t="s">
        <v>5</v>
      </c>
      <c r="B15" s="92"/>
      <c r="C15" s="5">
        <f>SUM(C3:C14)</f>
        <v>66647750</v>
      </c>
      <c r="D15" s="5">
        <f>SUM(D3:D14)</f>
        <v>68513087</v>
      </c>
      <c r="E15" s="5">
        <f>SUM(E3:E14)</f>
        <v>135160837</v>
      </c>
      <c r="F15" s="5">
        <f>SUM(F3:F14)</f>
        <v>39400000</v>
      </c>
      <c r="G15" s="5">
        <f>SUM(G3:G14)</f>
        <v>95760837</v>
      </c>
    </row>
    <row r="16" spans="1:7" x14ac:dyDescent="0.25">
      <c r="A16" t="s">
        <v>6</v>
      </c>
    </row>
    <row r="17" spans="1:1" x14ac:dyDescent="0.25">
      <c r="A17" t="s">
        <v>6</v>
      </c>
    </row>
    <row r="18" spans="1:1" x14ac:dyDescent="0.25">
      <c r="A18" t="s">
        <v>6</v>
      </c>
    </row>
  </sheetData>
  <mergeCells count="2">
    <mergeCell ref="A15:B15"/>
    <mergeCell ref="A1:G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2" workbookViewId="0">
      <selection activeCell="E17" sqref="E17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42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10101961</v>
      </c>
      <c r="E3" s="3">
        <f>C3+D3</f>
        <v>10264087</v>
      </c>
      <c r="F3" s="3">
        <v>9247000</v>
      </c>
      <c r="G3" s="3">
        <f t="shared" ref="G3:G17" si="0">E3-F3</f>
        <v>1017087</v>
      </c>
    </row>
    <row r="4" spans="1:7" ht="18.75" x14ac:dyDescent="0.3">
      <c r="A4" s="1">
        <f>A3+1</f>
        <v>2</v>
      </c>
      <c r="B4" s="1" t="s">
        <v>8</v>
      </c>
      <c r="C4" s="3">
        <v>13936516</v>
      </c>
      <c r="D4" s="3">
        <v>16913934</v>
      </c>
      <c r="E4" s="3">
        <f t="shared" ref="E4:E16" si="1">C4+D4</f>
        <v>30850450</v>
      </c>
      <c r="F4" s="3">
        <v>15537000</v>
      </c>
      <c r="G4" s="3">
        <f t="shared" si="0"/>
        <v>15313450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-132504</v>
      </c>
      <c r="D6" s="3">
        <v>0</v>
      </c>
      <c r="E6" s="3">
        <f t="shared" si="1"/>
        <v>-132504</v>
      </c>
      <c r="F6" s="3">
        <v>0</v>
      </c>
      <c r="G6" s="3">
        <f t="shared" si="0"/>
        <v>-132504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1529887</v>
      </c>
      <c r="D9" s="3">
        <v>0</v>
      </c>
      <c r="E9" s="3">
        <f t="shared" si="1"/>
        <v>1529887</v>
      </c>
      <c r="F9" s="3">
        <v>0</v>
      </c>
      <c r="G9" s="3">
        <f t="shared" si="0"/>
        <v>1529887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3783214</v>
      </c>
      <c r="D16" s="11">
        <v>11725597</v>
      </c>
      <c r="E16" s="3">
        <f t="shared" si="1"/>
        <v>15508811</v>
      </c>
      <c r="F16" s="11">
        <v>4711000</v>
      </c>
      <c r="G16" s="3">
        <f t="shared" si="0"/>
        <v>10797811</v>
      </c>
    </row>
    <row r="17" spans="1:8" ht="18.75" x14ac:dyDescent="0.3">
      <c r="A17" s="92" t="s">
        <v>5</v>
      </c>
      <c r="B17" s="92"/>
      <c r="C17" s="5">
        <f>SUM(C3:C16)</f>
        <v>23567363</v>
      </c>
      <c r="D17" s="5">
        <f>SUM(D3:D16)</f>
        <v>38741492</v>
      </c>
      <c r="E17" s="5">
        <f>SUM(E3:E16)</f>
        <v>62308855</v>
      </c>
      <c r="F17" s="5">
        <f>SUM(F3:F16)</f>
        <v>29495000</v>
      </c>
      <c r="G17" s="5">
        <f t="shared" si="0"/>
        <v>32813855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2">
    <mergeCell ref="A1:G1"/>
    <mergeCell ref="A17:B1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5" sqref="G5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43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1017087</v>
      </c>
      <c r="D3" s="3">
        <v>0</v>
      </c>
      <c r="E3" s="3">
        <f>C3+D3</f>
        <v>1017087</v>
      </c>
      <c r="F3" s="3">
        <v>996000</v>
      </c>
      <c r="G3" s="3">
        <f t="shared" ref="G3:G17" si="0">E3-F3</f>
        <v>21087</v>
      </c>
    </row>
    <row r="4" spans="1:7" ht="18.75" x14ac:dyDescent="0.3">
      <c r="A4" s="1">
        <f>A3+1</f>
        <v>2</v>
      </c>
      <c r="B4" s="1" t="s">
        <v>8</v>
      </c>
      <c r="C4" s="3">
        <v>15313450</v>
      </c>
      <c r="D4" s="3">
        <v>33027772</v>
      </c>
      <c r="E4" s="3">
        <f t="shared" ref="E4:E16" si="1">C4+D4</f>
        <v>48341222</v>
      </c>
      <c r="F4" s="3">
        <v>35108000</v>
      </c>
      <c r="G4" s="3">
        <f t="shared" si="0"/>
        <v>13233222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-132504</v>
      </c>
      <c r="D6" s="3">
        <v>12432340</v>
      </c>
      <c r="E6" s="3">
        <f t="shared" si="1"/>
        <v>12299836</v>
      </c>
      <c r="F6" s="3">
        <v>7246000</v>
      </c>
      <c r="G6" s="3">
        <f t="shared" si="0"/>
        <v>5053836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1529887</v>
      </c>
      <c r="D9" s="3">
        <v>0</v>
      </c>
      <c r="E9" s="3">
        <f t="shared" si="1"/>
        <v>1529887</v>
      </c>
      <c r="F9" s="3">
        <v>825000</v>
      </c>
      <c r="G9" s="3">
        <f t="shared" si="0"/>
        <v>704887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10797811</v>
      </c>
      <c r="D16" s="11">
        <v>0</v>
      </c>
      <c r="E16" s="3">
        <f t="shared" si="1"/>
        <v>10797811</v>
      </c>
      <c r="F16" s="11">
        <v>8441000</v>
      </c>
      <c r="G16" s="3">
        <f t="shared" si="0"/>
        <v>2356811</v>
      </c>
    </row>
    <row r="17" spans="1:8" ht="18.75" x14ac:dyDescent="0.3">
      <c r="A17" s="92" t="s">
        <v>5</v>
      </c>
      <c r="B17" s="92"/>
      <c r="C17" s="5">
        <f>SUM(C3:C16)</f>
        <v>32813855</v>
      </c>
      <c r="D17" s="5">
        <f t="shared" ref="D17" si="3">SUM(D3:D13)</f>
        <v>45460112</v>
      </c>
      <c r="E17" s="5">
        <f>SUM(E3:E16)</f>
        <v>78273967</v>
      </c>
      <c r="F17" s="5">
        <f>SUM(F3:F16)</f>
        <v>52616000</v>
      </c>
      <c r="G17" s="5">
        <f t="shared" si="0"/>
        <v>25657967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2">
    <mergeCell ref="A1:G1"/>
    <mergeCell ref="A17:B1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K1" sqref="K1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21" x14ac:dyDescent="0.35">
      <c r="A1" s="100" t="s">
        <v>44</v>
      </c>
      <c r="B1" s="100"/>
      <c r="C1" s="100"/>
      <c r="D1" s="100"/>
      <c r="E1" s="100"/>
      <c r="F1" s="100"/>
      <c r="G1" s="100"/>
    </row>
    <row r="2" spans="1:7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</row>
    <row r="3" spans="1:7" ht="18.75" x14ac:dyDescent="0.3">
      <c r="A3" s="1">
        <v>1</v>
      </c>
      <c r="B3" s="1" t="s">
        <v>7</v>
      </c>
      <c r="C3" s="3">
        <v>21087</v>
      </c>
      <c r="D3" s="3">
        <v>10793743</v>
      </c>
      <c r="E3" s="3">
        <f>C3+D3</f>
        <v>10814830</v>
      </c>
      <c r="F3" s="3">
        <v>10660000</v>
      </c>
      <c r="G3" s="3">
        <f t="shared" ref="G3:G17" si="0">E3-F3</f>
        <v>154830</v>
      </c>
    </row>
    <row r="4" spans="1:7" ht="18.75" x14ac:dyDescent="0.3">
      <c r="A4" s="1">
        <f>A3+1</f>
        <v>2</v>
      </c>
      <c r="B4" s="1" t="s">
        <v>8</v>
      </c>
      <c r="C4" s="3">
        <v>13233222</v>
      </c>
      <c r="D4" s="3">
        <v>0</v>
      </c>
      <c r="E4" s="3">
        <f t="shared" ref="E4:E16" si="1">C4+D4</f>
        <v>13233222</v>
      </c>
      <c r="F4" s="3">
        <v>12265000</v>
      </c>
      <c r="G4" s="3">
        <f t="shared" si="0"/>
        <v>968222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5053836</v>
      </c>
      <c r="D6" s="3">
        <v>8468581</v>
      </c>
      <c r="E6" s="3">
        <f t="shared" si="1"/>
        <v>13522417</v>
      </c>
      <c r="F6" s="3">
        <v>5999000</v>
      </c>
      <c r="G6" s="3">
        <f t="shared" si="0"/>
        <v>7523417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704887</v>
      </c>
      <c r="D9" s="3">
        <v>0</v>
      </c>
      <c r="E9" s="3">
        <f t="shared" si="1"/>
        <v>704887</v>
      </c>
      <c r="F9" s="3">
        <v>0</v>
      </c>
      <c r="G9" s="3">
        <f t="shared" si="0"/>
        <v>704887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2356811</v>
      </c>
      <c r="D16" s="11">
        <v>0</v>
      </c>
      <c r="E16" s="3">
        <f t="shared" si="1"/>
        <v>2356811</v>
      </c>
      <c r="F16" s="11">
        <v>750000</v>
      </c>
      <c r="G16" s="3">
        <f t="shared" si="0"/>
        <v>1606811</v>
      </c>
    </row>
    <row r="17" spans="1:7" ht="18.75" x14ac:dyDescent="0.3">
      <c r="A17" s="92" t="s">
        <v>5</v>
      </c>
      <c r="B17" s="92"/>
      <c r="C17" s="5">
        <f>SUM(C3:C16)</f>
        <v>25657967</v>
      </c>
      <c r="D17" s="5">
        <f t="shared" ref="D17" si="3">SUM(D3:D13)</f>
        <v>19262324</v>
      </c>
      <c r="E17" s="5">
        <f>SUM(E3:E16)</f>
        <v>44920291</v>
      </c>
      <c r="F17" s="5">
        <f>SUM(F3:F16)</f>
        <v>29674000</v>
      </c>
      <c r="G17" s="5">
        <f t="shared" si="0"/>
        <v>15246291</v>
      </c>
    </row>
    <row r="19" spans="1:7" ht="18.75" x14ac:dyDescent="0.3">
      <c r="B19" s="8"/>
    </row>
    <row r="20" spans="1:7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H7" sqref="H7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21" x14ac:dyDescent="0.35">
      <c r="A1" s="100" t="s">
        <v>57</v>
      </c>
      <c r="B1" s="100"/>
      <c r="C1" s="100"/>
      <c r="D1" s="100"/>
      <c r="E1" s="100"/>
      <c r="F1" s="100"/>
      <c r="G1" s="100"/>
    </row>
    <row r="2" spans="1:7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</row>
    <row r="3" spans="1:7" ht="18.75" x14ac:dyDescent="0.3">
      <c r="A3" s="1">
        <v>1</v>
      </c>
      <c r="B3" s="1" t="s">
        <v>7</v>
      </c>
      <c r="C3" s="3">
        <v>154830</v>
      </c>
      <c r="D3" s="3">
        <v>10100199</v>
      </c>
      <c r="E3" s="3">
        <f>C3+D3</f>
        <v>10255029</v>
      </c>
      <c r="F3" s="3">
        <v>9819000</v>
      </c>
      <c r="G3" s="3">
        <f t="shared" ref="G3:G17" si="0">E3-F3</f>
        <v>436029</v>
      </c>
    </row>
    <row r="4" spans="1:7" ht="18.75" x14ac:dyDescent="0.3">
      <c r="A4" s="1">
        <f>A3+1</f>
        <v>2</v>
      </c>
      <c r="B4" s="1" t="s">
        <v>8</v>
      </c>
      <c r="C4" s="3">
        <v>968222</v>
      </c>
      <c r="D4" s="3">
        <v>16472352</v>
      </c>
      <c r="E4" s="3">
        <f t="shared" ref="E4:E16" si="1">C4+D4</f>
        <v>17440574</v>
      </c>
      <c r="F4" s="3">
        <v>16455000</v>
      </c>
      <c r="G4" s="3">
        <f t="shared" si="0"/>
        <v>985574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7523417</v>
      </c>
      <c r="D6" s="3">
        <v>6790822</v>
      </c>
      <c r="E6" s="3">
        <f t="shared" si="1"/>
        <v>14314239</v>
      </c>
      <c r="F6" s="3">
        <v>5469000</v>
      </c>
      <c r="G6" s="3">
        <f t="shared" si="0"/>
        <v>8845239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704887</v>
      </c>
      <c r="D9" s="3">
        <v>0</v>
      </c>
      <c r="E9" s="3">
        <f t="shared" si="1"/>
        <v>704887</v>
      </c>
      <c r="F9" s="3">
        <v>705000</v>
      </c>
      <c r="G9" s="3">
        <f t="shared" si="0"/>
        <v>-113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1606811</v>
      </c>
      <c r="D16" s="11">
        <v>5978698</v>
      </c>
      <c r="E16" s="3">
        <f t="shared" si="1"/>
        <v>7585509</v>
      </c>
      <c r="F16" s="11">
        <v>1542000</v>
      </c>
      <c r="G16" s="3">
        <f t="shared" si="0"/>
        <v>6043509</v>
      </c>
    </row>
    <row r="17" spans="1:7" ht="18.75" x14ac:dyDescent="0.3">
      <c r="A17" s="92" t="s">
        <v>5</v>
      </c>
      <c r="B17" s="92"/>
      <c r="C17" s="5">
        <f>SUM(C3:C16)</f>
        <v>15246291</v>
      </c>
      <c r="D17" s="5">
        <f>SUM(D3:D16)</f>
        <v>39342071</v>
      </c>
      <c r="E17" s="5">
        <f>SUM(E3:E16)</f>
        <v>54588362</v>
      </c>
      <c r="F17" s="5">
        <f>SUM(F3:F16)</f>
        <v>33990000</v>
      </c>
      <c r="G17" s="5">
        <f t="shared" si="0"/>
        <v>20598362</v>
      </c>
    </row>
    <row r="19" spans="1:7" ht="18.75" x14ac:dyDescent="0.3">
      <c r="B19" s="8"/>
    </row>
    <row r="20" spans="1:7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J4" sqref="J4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1" x14ac:dyDescent="0.35">
      <c r="A1" s="100" t="s">
        <v>52</v>
      </c>
      <c r="B1" s="100"/>
      <c r="C1" s="100"/>
      <c r="D1" s="100"/>
      <c r="E1" s="100"/>
      <c r="F1" s="100"/>
      <c r="G1" s="100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436029</v>
      </c>
      <c r="D3" s="3">
        <v>9562722</v>
      </c>
      <c r="E3" s="3">
        <f>C3+D3</f>
        <v>9998751</v>
      </c>
      <c r="F3" s="3">
        <v>9959000</v>
      </c>
      <c r="G3" s="3">
        <f t="shared" ref="G3:G17" si="0">E3-F3</f>
        <v>39751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985574</v>
      </c>
      <c r="D4" s="3">
        <v>0</v>
      </c>
      <c r="E4" s="3">
        <f t="shared" ref="E4:E16" si="1">C4+D4</f>
        <v>985574</v>
      </c>
      <c r="F4" s="3">
        <v>3366000</v>
      </c>
      <c r="G4" s="3">
        <f t="shared" si="0"/>
        <v>-2380426</v>
      </c>
      <c r="H4" s="16" t="s">
        <v>51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-216475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8845239</v>
      </c>
      <c r="D6" s="3">
        <v>0</v>
      </c>
      <c r="E6" s="3">
        <f t="shared" si="1"/>
        <v>8845239</v>
      </c>
      <c r="F6" s="3">
        <v>7710000</v>
      </c>
      <c r="G6" s="3">
        <f t="shared" si="0"/>
        <v>1135239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-113</v>
      </c>
      <c r="D9" s="3">
        <v>0</v>
      </c>
      <c r="E9" s="3">
        <f t="shared" si="1"/>
        <v>-113</v>
      </c>
      <c r="F9" s="3">
        <v>0</v>
      </c>
      <c r="G9" s="3">
        <f t="shared" si="0"/>
        <v>-113</v>
      </c>
      <c r="H9" s="16" t="s">
        <v>49</v>
      </c>
    </row>
    <row r="10" spans="1:8" ht="18.75" x14ac:dyDescent="0.3">
      <c r="A10" s="1">
        <f t="shared" si="2"/>
        <v>8</v>
      </c>
      <c r="B10" s="1" t="s">
        <v>15</v>
      </c>
      <c r="C10" s="3">
        <v>66702</v>
      </c>
      <c r="D10" s="3">
        <v>-66702</v>
      </c>
      <c r="E10" s="3">
        <f t="shared" si="1"/>
        <v>0</v>
      </c>
      <c r="F10" s="3">
        <v>0</v>
      </c>
      <c r="G10" s="3">
        <f t="shared" si="0"/>
        <v>0</v>
      </c>
      <c r="H10" s="16" t="s">
        <v>48</v>
      </c>
    </row>
    <row r="11" spans="1:8" ht="18.75" x14ac:dyDescent="0.3">
      <c r="A11" s="1">
        <f t="shared" si="2"/>
        <v>9</v>
      </c>
      <c r="B11" s="1" t="s">
        <v>16</v>
      </c>
      <c r="C11" s="3">
        <v>3368178</v>
      </c>
      <c r="D11" s="3">
        <v>-3368178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f t="shared" si="2"/>
        <v>10</v>
      </c>
      <c r="B12" s="1" t="s">
        <v>17</v>
      </c>
      <c r="C12" s="3">
        <v>22476</v>
      </c>
      <c r="D12" s="3">
        <v>-22476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f t="shared" si="2"/>
        <v>11</v>
      </c>
      <c r="B13" s="1" t="s">
        <v>18</v>
      </c>
      <c r="C13" s="3">
        <v>1293</v>
      </c>
      <c r="D13" s="3">
        <v>-1293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12</v>
      </c>
      <c r="B14" s="1" t="s">
        <v>37</v>
      </c>
      <c r="C14" s="3">
        <v>192000</v>
      </c>
      <c r="D14" s="3">
        <v>-192000</v>
      </c>
      <c r="E14" s="3">
        <f t="shared" si="1"/>
        <v>0</v>
      </c>
      <c r="F14" s="3">
        <v>0</v>
      </c>
      <c r="G14" s="3">
        <f t="shared" si="0"/>
        <v>0</v>
      </c>
      <c r="H14" s="16" t="s">
        <v>48</v>
      </c>
    </row>
    <row r="15" spans="1:8" ht="18.75" x14ac:dyDescent="0.3">
      <c r="A15" s="1">
        <v>13</v>
      </c>
      <c r="B15" s="1" t="s">
        <v>38</v>
      </c>
      <c r="C15" s="3">
        <v>421000</v>
      </c>
      <c r="D15" s="3">
        <v>-421000</v>
      </c>
      <c r="E15" s="3">
        <f t="shared" si="1"/>
        <v>0</v>
      </c>
      <c r="F15" s="3">
        <v>0</v>
      </c>
      <c r="G15" s="3">
        <f t="shared" si="0"/>
        <v>0</v>
      </c>
      <c r="H15" s="16" t="s">
        <v>48</v>
      </c>
    </row>
    <row r="16" spans="1:8" ht="18.75" x14ac:dyDescent="0.3">
      <c r="A16" s="1">
        <v>14</v>
      </c>
      <c r="B16" s="1" t="s">
        <v>12</v>
      </c>
      <c r="C16" s="11">
        <v>6043509</v>
      </c>
      <c r="D16" s="11">
        <v>0</v>
      </c>
      <c r="E16" s="3">
        <f t="shared" si="1"/>
        <v>6043509</v>
      </c>
      <c r="F16" s="11">
        <v>5323000</v>
      </c>
      <c r="G16" s="3">
        <f t="shared" si="0"/>
        <v>720509</v>
      </c>
      <c r="H16" s="16" t="s">
        <v>47</v>
      </c>
    </row>
    <row r="17" spans="1:8" ht="18.75" x14ac:dyDescent="0.3">
      <c r="A17" s="92" t="s">
        <v>5</v>
      </c>
      <c r="B17" s="92"/>
      <c r="C17" s="5">
        <f>SUM(C3:C16)</f>
        <v>20598362</v>
      </c>
      <c r="D17" s="5">
        <f t="shared" ref="D17" si="3">SUM(D3:D13)</f>
        <v>5887598</v>
      </c>
      <c r="E17" s="5">
        <f>SUM(E3:E16)</f>
        <v>25872960</v>
      </c>
      <c r="F17" s="5">
        <f>SUM(F3:F16)</f>
        <v>26358000</v>
      </c>
      <c r="G17" s="5">
        <f t="shared" si="0"/>
        <v>-485040</v>
      </c>
      <c r="H17" s="16"/>
    </row>
    <row r="19" spans="1:8" ht="18.75" x14ac:dyDescent="0.3">
      <c r="A19" t="s">
        <v>50</v>
      </c>
      <c r="B19" s="8"/>
    </row>
    <row r="20" spans="1:8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D9" sqref="D9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1" x14ac:dyDescent="0.35">
      <c r="A1" s="100" t="s">
        <v>53</v>
      </c>
      <c r="B1" s="100"/>
      <c r="C1" s="100"/>
      <c r="D1" s="100"/>
      <c r="E1" s="100"/>
      <c r="F1" s="100"/>
      <c r="G1" s="100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39751</v>
      </c>
      <c r="D3" s="3">
        <v>0</v>
      </c>
      <c r="E3" s="3">
        <f>C3+D3</f>
        <v>39751</v>
      </c>
      <c r="F3" s="3">
        <v>0</v>
      </c>
      <c r="G3" s="3">
        <f t="shared" ref="G3:G17" si="0">E3-F3</f>
        <v>39751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-2380426</v>
      </c>
      <c r="D4" s="3">
        <v>0</v>
      </c>
      <c r="E4" s="3">
        <f t="shared" ref="E4:E16" si="1">C4+D4</f>
        <v>-2380426</v>
      </c>
      <c r="F4" s="3">
        <v>2953000</v>
      </c>
      <c r="G4" s="3">
        <f t="shared" si="0"/>
        <v>-5333426</v>
      </c>
      <c r="H4" s="16" t="s">
        <v>51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1135239</v>
      </c>
      <c r="D6" s="3">
        <v>0</v>
      </c>
      <c r="E6" s="3">
        <f t="shared" si="1"/>
        <v>1135239</v>
      </c>
      <c r="F6" s="3">
        <v>876000</v>
      </c>
      <c r="G6" s="3">
        <f t="shared" si="0"/>
        <v>259239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-113</v>
      </c>
      <c r="D9" s="3">
        <v>0</v>
      </c>
      <c r="E9" s="3">
        <f t="shared" si="1"/>
        <v>-113</v>
      </c>
      <c r="F9" s="3">
        <v>0</v>
      </c>
      <c r="G9" s="3">
        <f t="shared" si="0"/>
        <v>-113</v>
      </c>
      <c r="H9" s="16" t="s">
        <v>49</v>
      </c>
    </row>
    <row r="10" spans="1:8" ht="18.75" x14ac:dyDescent="0.3">
      <c r="A10" s="1">
        <f t="shared" si="2"/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f t="shared" si="2"/>
        <v>10</v>
      </c>
      <c r="B12" s="1" t="s">
        <v>17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f t="shared" si="2"/>
        <v>11</v>
      </c>
      <c r="B13" s="1" t="s">
        <v>18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12</v>
      </c>
      <c r="B14" s="1" t="s">
        <v>37</v>
      </c>
      <c r="C14" s="3">
        <v>0</v>
      </c>
      <c r="D14" s="3">
        <v>0</v>
      </c>
      <c r="E14" s="3">
        <f t="shared" si="1"/>
        <v>0</v>
      </c>
      <c r="F14" s="3">
        <v>0</v>
      </c>
      <c r="G14" s="3">
        <f t="shared" si="0"/>
        <v>0</v>
      </c>
      <c r="H14" s="16" t="s">
        <v>48</v>
      </c>
    </row>
    <row r="15" spans="1:8" ht="18.75" x14ac:dyDescent="0.3">
      <c r="A15" s="1">
        <v>13</v>
      </c>
      <c r="B15" s="1" t="s">
        <v>38</v>
      </c>
      <c r="C15" s="3">
        <v>0</v>
      </c>
      <c r="D15" s="3">
        <v>0</v>
      </c>
      <c r="E15" s="3">
        <f t="shared" si="1"/>
        <v>0</v>
      </c>
      <c r="F15" s="3">
        <v>0</v>
      </c>
      <c r="G15" s="3">
        <f t="shared" si="0"/>
        <v>0</v>
      </c>
      <c r="H15" s="16" t="s">
        <v>54</v>
      </c>
    </row>
    <row r="16" spans="1:8" ht="18.75" x14ac:dyDescent="0.3">
      <c r="A16" s="1">
        <v>14</v>
      </c>
      <c r="B16" s="1" t="s">
        <v>12</v>
      </c>
      <c r="C16" s="11">
        <v>720509</v>
      </c>
      <c r="D16" s="11">
        <v>18135053</v>
      </c>
      <c r="E16" s="3">
        <f t="shared" si="1"/>
        <v>18855562</v>
      </c>
      <c r="F16" s="11">
        <v>708000</v>
      </c>
      <c r="G16" s="3">
        <f t="shared" si="0"/>
        <v>18147562</v>
      </c>
      <c r="H16" s="16" t="s">
        <v>47</v>
      </c>
    </row>
    <row r="17" spans="1:8" ht="18.75" x14ac:dyDescent="0.3">
      <c r="A17" s="92" t="s">
        <v>5</v>
      </c>
      <c r="B17" s="92"/>
      <c r="C17" s="5">
        <f>SUM(C3:C16)</f>
        <v>-485040</v>
      </c>
      <c r="D17" s="5">
        <f t="shared" ref="D17" si="3">SUM(D3:D13)</f>
        <v>0</v>
      </c>
      <c r="E17" s="5">
        <f>SUM(E3:E16)</f>
        <v>17650013</v>
      </c>
      <c r="F17" s="5">
        <f>SUM(F3:F16)</f>
        <v>4537000</v>
      </c>
      <c r="G17" s="5">
        <f t="shared" si="0"/>
        <v>13113013</v>
      </c>
      <c r="H17" s="16"/>
    </row>
    <row r="19" spans="1:8" ht="18.75" x14ac:dyDescent="0.3">
      <c r="A19" t="s">
        <v>50</v>
      </c>
      <c r="B19" s="8"/>
    </row>
    <row r="20" spans="1:8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C14" sqref="C14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3.25" x14ac:dyDescent="0.35">
      <c r="A1" s="101" t="s">
        <v>56</v>
      </c>
      <c r="B1" s="101"/>
      <c r="C1" s="101"/>
      <c r="D1" s="101"/>
      <c r="E1" s="101"/>
      <c r="F1" s="101"/>
      <c r="G1" s="101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39751</v>
      </c>
      <c r="D3" s="3">
        <v>0</v>
      </c>
      <c r="E3" s="3">
        <f>C3+D3</f>
        <v>39751</v>
      </c>
      <c r="F3" s="3">
        <v>0</v>
      </c>
      <c r="G3" s="3">
        <f t="shared" ref="G3:G17" si="0">E3-F3</f>
        <v>39751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-5333426</v>
      </c>
      <c r="D4" s="3">
        <v>17002210</v>
      </c>
      <c r="E4" s="3">
        <f t="shared" ref="E4:E16" si="1">C4+D4</f>
        <v>11668784</v>
      </c>
      <c r="F4" s="3">
        <v>30000</v>
      </c>
      <c r="G4" s="3">
        <f t="shared" si="0"/>
        <v>11638784</v>
      </c>
      <c r="H4" s="16" t="s">
        <v>47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259239</v>
      </c>
      <c r="D6" s="3">
        <v>0</v>
      </c>
      <c r="E6" s="3">
        <f t="shared" si="1"/>
        <v>259239</v>
      </c>
      <c r="F6" s="3">
        <v>0</v>
      </c>
      <c r="G6" s="3">
        <f t="shared" si="0"/>
        <v>259239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-113</v>
      </c>
      <c r="D9" s="3">
        <v>9446565</v>
      </c>
      <c r="E9" s="3">
        <f t="shared" si="1"/>
        <v>9446452</v>
      </c>
      <c r="F9" s="3">
        <v>4248000</v>
      </c>
      <c r="G9" s="3">
        <f t="shared" si="0"/>
        <v>5198452</v>
      </c>
      <c r="H9" s="16" t="s">
        <v>49</v>
      </c>
    </row>
    <row r="10" spans="1:8" ht="18.75" x14ac:dyDescent="0.3">
      <c r="A10" s="1">
        <f t="shared" si="2"/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f t="shared" si="2"/>
        <v>10</v>
      </c>
      <c r="B12" s="1" t="s">
        <v>17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f t="shared" si="2"/>
        <v>11</v>
      </c>
      <c r="B13" s="1" t="s">
        <v>18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12</v>
      </c>
      <c r="B14" s="1" t="s">
        <v>37</v>
      </c>
      <c r="C14" s="3">
        <v>0</v>
      </c>
      <c r="D14" s="3">
        <v>0</v>
      </c>
      <c r="E14" s="3">
        <f t="shared" si="1"/>
        <v>0</v>
      </c>
      <c r="F14" s="3">
        <v>0</v>
      </c>
      <c r="G14" s="3">
        <f t="shared" si="0"/>
        <v>0</v>
      </c>
      <c r="H14" s="16" t="s">
        <v>48</v>
      </c>
    </row>
    <row r="15" spans="1:8" ht="18.75" x14ac:dyDescent="0.3">
      <c r="A15" s="1">
        <v>13</v>
      </c>
      <c r="B15" s="1" t="s">
        <v>38</v>
      </c>
      <c r="C15" s="3">
        <v>0</v>
      </c>
      <c r="D15" s="3">
        <v>0</v>
      </c>
      <c r="E15" s="3">
        <f t="shared" si="1"/>
        <v>0</v>
      </c>
      <c r="F15" s="3">
        <v>0</v>
      </c>
      <c r="G15" s="3">
        <f t="shared" si="0"/>
        <v>0</v>
      </c>
      <c r="H15" s="16" t="s">
        <v>54</v>
      </c>
    </row>
    <row r="16" spans="1:8" ht="18.75" x14ac:dyDescent="0.3">
      <c r="A16" s="1">
        <v>14</v>
      </c>
      <c r="B16" s="1" t="s">
        <v>12</v>
      </c>
      <c r="C16" s="11">
        <v>18147562</v>
      </c>
      <c r="D16" s="11">
        <v>0</v>
      </c>
      <c r="E16" s="3">
        <f t="shared" si="1"/>
        <v>18147562</v>
      </c>
      <c r="F16" s="11">
        <v>193000</v>
      </c>
      <c r="G16" s="3">
        <f t="shared" si="0"/>
        <v>17954562</v>
      </c>
      <c r="H16" s="16" t="s">
        <v>47</v>
      </c>
    </row>
    <row r="17" spans="1:8" ht="18.75" x14ac:dyDescent="0.3">
      <c r="A17" s="92" t="s">
        <v>5</v>
      </c>
      <c r="B17" s="92"/>
      <c r="C17" s="5">
        <f>SUM(C3:C16)</f>
        <v>13113013</v>
      </c>
      <c r="D17" s="5">
        <f t="shared" ref="D17" si="3">SUM(D3:D13)</f>
        <v>26448775</v>
      </c>
      <c r="E17" s="5">
        <f>SUM(E3:E16)</f>
        <v>39561788</v>
      </c>
      <c r="F17" s="5">
        <f>SUM(F3:F16)</f>
        <v>4471000</v>
      </c>
      <c r="G17" s="5">
        <f t="shared" si="0"/>
        <v>35090788</v>
      </c>
      <c r="H17" s="16"/>
    </row>
    <row r="19" spans="1:8" ht="18.75" x14ac:dyDescent="0.3">
      <c r="A19" t="s">
        <v>50</v>
      </c>
      <c r="B19" s="8"/>
    </row>
    <row r="20" spans="1:8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F7" sqref="F7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3.25" x14ac:dyDescent="0.35">
      <c r="A1" s="101" t="s">
        <v>58</v>
      </c>
      <c r="B1" s="101"/>
      <c r="C1" s="101"/>
      <c r="D1" s="101"/>
      <c r="E1" s="101"/>
      <c r="F1" s="101"/>
      <c r="G1" s="101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39751</v>
      </c>
      <c r="D3" s="3">
        <v>0</v>
      </c>
      <c r="E3" s="3">
        <f>C3+D3</f>
        <v>39751</v>
      </c>
      <c r="F3" s="3">
        <v>33000</v>
      </c>
      <c r="G3" s="3">
        <f t="shared" ref="G3:G17" si="0">E3-F3</f>
        <v>6751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11638784</v>
      </c>
      <c r="D4" s="3">
        <v>0</v>
      </c>
      <c r="E4" s="3">
        <f t="shared" ref="E4:E16" si="1">C4+D4</f>
        <v>11638784</v>
      </c>
      <c r="F4" s="3">
        <v>1038000</v>
      </c>
      <c r="G4" s="3">
        <f t="shared" si="0"/>
        <v>10600784</v>
      </c>
      <c r="H4" s="16" t="s">
        <v>47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259239</v>
      </c>
      <c r="D6" s="3">
        <v>0</v>
      </c>
      <c r="E6" s="3">
        <f t="shared" si="1"/>
        <v>259239</v>
      </c>
      <c r="F6" s="3">
        <v>0</v>
      </c>
      <c r="G6" s="3">
        <f t="shared" si="0"/>
        <v>259239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5198452</v>
      </c>
      <c r="D9" s="3">
        <v>9420441</v>
      </c>
      <c r="E9" s="3">
        <f t="shared" si="1"/>
        <v>14618893</v>
      </c>
      <c r="F9" s="3">
        <v>2373000</v>
      </c>
      <c r="G9" s="3">
        <f t="shared" si="0"/>
        <v>12245893</v>
      </c>
      <c r="H9" s="16" t="s">
        <v>49</v>
      </c>
    </row>
    <row r="10" spans="1:8" ht="18.75" x14ac:dyDescent="0.3">
      <c r="A10" s="1">
        <f t="shared" si="2"/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f t="shared" si="2"/>
        <v>10</v>
      </c>
      <c r="B12" s="1" t="s">
        <v>17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f t="shared" si="2"/>
        <v>11</v>
      </c>
      <c r="B13" s="1" t="s">
        <v>18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12</v>
      </c>
      <c r="B14" s="1" t="s">
        <v>37</v>
      </c>
      <c r="C14" s="3">
        <v>0</v>
      </c>
      <c r="D14" s="3">
        <v>0</v>
      </c>
      <c r="E14" s="3">
        <f t="shared" si="1"/>
        <v>0</v>
      </c>
      <c r="F14" s="3">
        <v>0</v>
      </c>
      <c r="G14" s="3">
        <f t="shared" si="0"/>
        <v>0</v>
      </c>
      <c r="H14" s="16" t="s">
        <v>48</v>
      </c>
    </row>
    <row r="15" spans="1:8" ht="18.75" x14ac:dyDescent="0.3">
      <c r="A15" s="1">
        <v>13</v>
      </c>
      <c r="B15" s="1" t="s">
        <v>38</v>
      </c>
      <c r="C15" s="3">
        <v>0</v>
      </c>
      <c r="D15" s="3">
        <v>0</v>
      </c>
      <c r="E15" s="3">
        <f t="shared" si="1"/>
        <v>0</v>
      </c>
      <c r="F15" s="3">
        <v>0</v>
      </c>
      <c r="G15" s="3">
        <f t="shared" si="0"/>
        <v>0</v>
      </c>
      <c r="H15" s="16" t="s">
        <v>54</v>
      </c>
    </row>
    <row r="16" spans="1:8" ht="18.75" x14ac:dyDescent="0.3">
      <c r="A16" s="1">
        <v>14</v>
      </c>
      <c r="B16" s="1" t="s">
        <v>12</v>
      </c>
      <c r="C16" s="11">
        <v>17954562</v>
      </c>
      <c r="D16" s="11">
        <v>0</v>
      </c>
      <c r="E16" s="3">
        <f t="shared" si="1"/>
        <v>17954562</v>
      </c>
      <c r="F16" s="11">
        <v>753000</v>
      </c>
      <c r="G16" s="3">
        <f t="shared" si="0"/>
        <v>17201562</v>
      </c>
      <c r="H16" s="16" t="s">
        <v>47</v>
      </c>
    </row>
    <row r="17" spans="1:8" ht="18.75" x14ac:dyDescent="0.3">
      <c r="A17" s="92" t="s">
        <v>5</v>
      </c>
      <c r="B17" s="92"/>
      <c r="C17" s="5">
        <f>SUM(C3:C16)</f>
        <v>35090788</v>
      </c>
      <c r="D17" s="5">
        <f>SUM(D3:D16)</f>
        <v>9420441</v>
      </c>
      <c r="E17" s="5">
        <f>SUM(E3:E16)</f>
        <v>44511229</v>
      </c>
      <c r="F17" s="5">
        <f>SUM(F3:F16)</f>
        <v>4197000</v>
      </c>
      <c r="G17" s="5">
        <f t="shared" si="0"/>
        <v>40314229</v>
      </c>
      <c r="H17" s="16"/>
    </row>
    <row r="19" spans="1:8" ht="18.75" x14ac:dyDescent="0.3">
      <c r="A19" t="s">
        <v>50</v>
      </c>
      <c r="B19" s="8"/>
    </row>
    <row r="20" spans="1:8" ht="15.75" x14ac:dyDescent="0.25">
      <c r="B20" s="9"/>
      <c r="C20" s="10"/>
      <c r="D20" s="10"/>
      <c r="E20" s="10"/>
      <c r="F20" s="10"/>
      <c r="G20" s="10"/>
    </row>
  </sheetData>
  <mergeCells count="2">
    <mergeCell ref="A1:G1"/>
    <mergeCell ref="A17:B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K7" sqref="K7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3.25" x14ac:dyDescent="0.35">
      <c r="A1" s="101" t="s">
        <v>59</v>
      </c>
      <c r="B1" s="101"/>
      <c r="C1" s="101"/>
      <c r="D1" s="101"/>
      <c r="E1" s="101"/>
      <c r="F1" s="101"/>
      <c r="G1" s="101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6751</v>
      </c>
      <c r="D3" s="3">
        <v>0</v>
      </c>
      <c r="E3" s="3">
        <f>C3+D3</f>
        <v>6751</v>
      </c>
      <c r="F3" s="3">
        <v>0</v>
      </c>
      <c r="G3" s="3">
        <f t="shared" ref="G3:G18" si="0">E3-F3</f>
        <v>6751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10600784</v>
      </c>
      <c r="D4" s="3">
        <v>0</v>
      </c>
      <c r="E4" s="3">
        <f t="shared" ref="E4:E17" si="1">C4+D4</f>
        <v>10600784</v>
      </c>
      <c r="F4" s="3">
        <v>2413000</v>
      </c>
      <c r="G4" s="3">
        <f t="shared" si="0"/>
        <v>8187784</v>
      </c>
      <c r="H4" s="16" t="s">
        <v>47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259239</v>
      </c>
      <c r="D6" s="3">
        <v>0</v>
      </c>
      <c r="E6" s="3">
        <f t="shared" si="1"/>
        <v>259239</v>
      </c>
      <c r="F6" s="3">
        <v>0</v>
      </c>
      <c r="G6" s="3">
        <f t="shared" si="0"/>
        <v>259239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12245893</v>
      </c>
      <c r="D9" s="3">
        <v>8960654</v>
      </c>
      <c r="E9" s="3">
        <f t="shared" si="1"/>
        <v>21206547</v>
      </c>
      <c r="F9" s="3">
        <v>10765000</v>
      </c>
      <c r="G9" s="3">
        <f t="shared" si="0"/>
        <v>10441547</v>
      </c>
      <c r="H9" s="16" t="s">
        <v>49</v>
      </c>
    </row>
    <row r="10" spans="1:8" ht="18.75" x14ac:dyDescent="0.3">
      <c r="A10" s="1">
        <f t="shared" si="2"/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f t="shared" si="2"/>
        <v>10</v>
      </c>
      <c r="B12" s="1" t="s">
        <v>17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f t="shared" si="2"/>
        <v>11</v>
      </c>
      <c r="B13" s="1" t="s">
        <v>18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12</v>
      </c>
      <c r="B14" s="1" t="s">
        <v>37</v>
      </c>
      <c r="C14" s="3">
        <v>0</v>
      </c>
      <c r="D14" s="3">
        <v>0</v>
      </c>
      <c r="E14" s="3">
        <f t="shared" si="1"/>
        <v>0</v>
      </c>
      <c r="F14" s="3">
        <v>0</v>
      </c>
      <c r="G14" s="3">
        <f t="shared" si="0"/>
        <v>0</v>
      </c>
      <c r="H14" s="16" t="s">
        <v>48</v>
      </c>
    </row>
    <row r="15" spans="1:8" ht="18.75" x14ac:dyDescent="0.3">
      <c r="A15" s="1">
        <v>13</v>
      </c>
      <c r="B15" s="1" t="s">
        <v>38</v>
      </c>
      <c r="C15" s="3">
        <v>0</v>
      </c>
      <c r="D15" s="3">
        <v>0</v>
      </c>
      <c r="E15" s="3">
        <f t="shared" si="1"/>
        <v>0</v>
      </c>
      <c r="F15" s="3">
        <v>0</v>
      </c>
      <c r="G15" s="3">
        <f t="shared" si="0"/>
        <v>0</v>
      </c>
      <c r="H15" s="16" t="s">
        <v>54</v>
      </c>
    </row>
    <row r="16" spans="1:8" ht="18.75" x14ac:dyDescent="0.3">
      <c r="A16" s="1">
        <v>14</v>
      </c>
      <c r="B16" s="1" t="s">
        <v>60</v>
      </c>
      <c r="C16" s="3">
        <v>0</v>
      </c>
      <c r="D16" s="3">
        <v>13032159</v>
      </c>
      <c r="E16" s="3">
        <f t="shared" si="1"/>
        <v>13032159</v>
      </c>
      <c r="F16" s="3">
        <v>0</v>
      </c>
      <c r="G16" s="3">
        <f t="shared" si="0"/>
        <v>13032159</v>
      </c>
      <c r="H16" s="16" t="s">
        <v>61</v>
      </c>
    </row>
    <row r="17" spans="1:8" ht="18.75" x14ac:dyDescent="0.3">
      <c r="A17" s="1">
        <v>15</v>
      </c>
      <c r="B17" s="1" t="s">
        <v>12</v>
      </c>
      <c r="C17" s="11">
        <v>17201562</v>
      </c>
      <c r="D17" s="11">
        <v>16257364</v>
      </c>
      <c r="E17" s="3">
        <f t="shared" si="1"/>
        <v>33458926</v>
      </c>
      <c r="F17" s="11">
        <v>9979000</v>
      </c>
      <c r="G17" s="3">
        <f t="shared" si="0"/>
        <v>23479926</v>
      </c>
      <c r="H17" s="16" t="s">
        <v>47</v>
      </c>
    </row>
    <row r="18" spans="1:8" ht="18.75" x14ac:dyDescent="0.3">
      <c r="A18" s="92" t="s">
        <v>5</v>
      </c>
      <c r="B18" s="92"/>
      <c r="C18" s="5">
        <f>SUM(C3:C17)</f>
        <v>40314229</v>
      </c>
      <c r="D18" s="5">
        <f>SUM(D3:D17)</f>
        <v>38250177</v>
      </c>
      <c r="E18" s="5">
        <f>SUM(E3:E17)</f>
        <v>78564406</v>
      </c>
      <c r="F18" s="5">
        <f>SUM(F3:F17)</f>
        <v>23157000</v>
      </c>
      <c r="G18" s="5">
        <f t="shared" si="0"/>
        <v>55407406</v>
      </c>
      <c r="H18" s="16"/>
    </row>
    <row r="20" spans="1:8" ht="18.75" x14ac:dyDescent="0.3">
      <c r="A20" t="s">
        <v>50</v>
      </c>
      <c r="B20" s="8"/>
    </row>
    <row r="21" spans="1:8" ht="15.75" x14ac:dyDescent="0.25">
      <c r="B21" s="9"/>
      <c r="C21" s="10"/>
      <c r="D21" s="10"/>
      <c r="E21" s="10"/>
      <c r="F21" s="10"/>
      <c r="G21" s="10"/>
    </row>
  </sheetData>
  <mergeCells count="2">
    <mergeCell ref="A1:G1"/>
    <mergeCell ref="A18:B1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J2" sqref="J2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3.25" x14ac:dyDescent="0.35">
      <c r="A1" s="101" t="s">
        <v>62</v>
      </c>
      <c r="B1" s="101"/>
      <c r="C1" s="101"/>
      <c r="D1" s="101"/>
      <c r="E1" s="101"/>
      <c r="F1" s="101"/>
      <c r="G1" s="101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6751</v>
      </c>
      <c r="D3" s="3">
        <v>0</v>
      </c>
      <c r="E3" s="3">
        <f>C3+D3</f>
        <v>6751</v>
      </c>
      <c r="F3" s="3">
        <v>0</v>
      </c>
      <c r="G3" s="3">
        <f t="shared" ref="G3:G16" si="0">E3-F3</f>
        <v>6751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8187784</v>
      </c>
      <c r="D4" s="3">
        <v>0</v>
      </c>
      <c r="E4" s="3">
        <f t="shared" ref="E4:E15" si="1">C4+D4</f>
        <v>8187784</v>
      </c>
      <c r="F4" s="3">
        <v>6001000</v>
      </c>
      <c r="G4" s="3">
        <f t="shared" si="0"/>
        <v>2186784</v>
      </c>
      <c r="H4" s="16" t="s">
        <v>47</v>
      </c>
    </row>
    <row r="5" spans="1:8" ht="18.75" x14ac:dyDescent="0.3">
      <c r="A5" s="1">
        <f t="shared" ref="A5:A11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259239</v>
      </c>
      <c r="D6" s="3">
        <v>0</v>
      </c>
      <c r="E6" s="3">
        <f t="shared" si="1"/>
        <v>259239</v>
      </c>
      <c r="F6" s="3">
        <v>135000</v>
      </c>
      <c r="G6" s="3">
        <f t="shared" si="0"/>
        <v>124239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10441547</v>
      </c>
      <c r="D9" s="3">
        <v>0</v>
      </c>
      <c r="E9" s="3">
        <f t="shared" si="1"/>
        <v>10441547</v>
      </c>
      <c r="F9" s="3">
        <v>9032000</v>
      </c>
      <c r="G9" s="3">
        <f t="shared" si="0"/>
        <v>1409547</v>
      </c>
      <c r="H9" s="16" t="s">
        <v>47</v>
      </c>
    </row>
    <row r="10" spans="1:8" ht="18.75" x14ac:dyDescent="0.3">
      <c r="A10" s="1">
        <f>A9+1</f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v>10</v>
      </c>
      <c r="B12" s="1" t="s">
        <v>18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v>11</v>
      </c>
      <c r="B13" s="1" t="s">
        <v>37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13</v>
      </c>
      <c r="B14" s="1" t="s">
        <v>60</v>
      </c>
      <c r="C14" s="3">
        <v>13032159</v>
      </c>
      <c r="D14" s="3">
        <v>0</v>
      </c>
      <c r="E14" s="3">
        <f t="shared" si="1"/>
        <v>13032159</v>
      </c>
      <c r="F14" s="3">
        <v>5991000</v>
      </c>
      <c r="G14" s="3">
        <f t="shared" si="0"/>
        <v>7041159</v>
      </c>
      <c r="H14" s="16" t="s">
        <v>47</v>
      </c>
    </row>
    <row r="15" spans="1:8" ht="18.75" x14ac:dyDescent="0.3">
      <c r="A15" s="1">
        <v>14</v>
      </c>
      <c r="B15" s="1" t="s">
        <v>12</v>
      </c>
      <c r="C15" s="11">
        <v>23479926</v>
      </c>
      <c r="D15" s="11">
        <v>0</v>
      </c>
      <c r="E15" s="3">
        <f t="shared" si="1"/>
        <v>23479926</v>
      </c>
      <c r="F15" s="11">
        <v>17565000</v>
      </c>
      <c r="G15" s="3">
        <f t="shared" si="0"/>
        <v>5914926</v>
      </c>
      <c r="H15" s="16" t="s">
        <v>47</v>
      </c>
    </row>
    <row r="16" spans="1:8" ht="18.75" x14ac:dyDescent="0.3">
      <c r="A16" s="92" t="s">
        <v>5</v>
      </c>
      <c r="B16" s="92"/>
      <c r="C16" s="5">
        <f>SUM(C3:C15)</f>
        <v>55407406</v>
      </c>
      <c r="D16" s="5">
        <f>SUM(D3:D15)</f>
        <v>0</v>
      </c>
      <c r="E16" s="5">
        <f>SUM(E3:E15)</f>
        <v>55407406</v>
      </c>
      <c r="F16" s="5">
        <f>SUM(F3:F15)</f>
        <v>38724000</v>
      </c>
      <c r="G16" s="5">
        <f t="shared" si="0"/>
        <v>16683406</v>
      </c>
      <c r="H16" s="16"/>
    </row>
    <row r="18" spans="1:7" ht="18.75" x14ac:dyDescent="0.3">
      <c r="A18" t="s">
        <v>50</v>
      </c>
      <c r="B18" s="8"/>
    </row>
    <row r="19" spans="1:7" ht="15.75" x14ac:dyDescent="0.25">
      <c r="B19" s="9"/>
      <c r="C19" s="10"/>
      <c r="D19" s="10"/>
      <c r="E19" s="10"/>
      <c r="F19" s="10"/>
      <c r="G19" s="10"/>
    </row>
  </sheetData>
  <mergeCells count="2">
    <mergeCell ref="A1:G1"/>
    <mergeCell ref="A16:B1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11" sqref="D11"/>
    </sheetView>
  </sheetViews>
  <sheetFormatPr defaultRowHeight="15" x14ac:dyDescent="0.25"/>
  <cols>
    <col min="2" max="2" width="21.28515625" customWidth="1"/>
    <col min="3" max="3" width="19.28515625" customWidth="1"/>
    <col min="4" max="4" width="18.28515625" customWidth="1"/>
    <col min="5" max="5" width="18.85546875" customWidth="1"/>
    <col min="6" max="6" width="18" customWidth="1"/>
    <col min="7" max="7" width="17.42578125" customWidth="1"/>
  </cols>
  <sheetData>
    <row r="1" spans="1:7" ht="18.75" x14ac:dyDescent="0.3">
      <c r="A1" s="93" t="s">
        <v>22</v>
      </c>
      <c r="B1" s="93"/>
      <c r="C1" s="93"/>
      <c r="D1" s="93"/>
      <c r="E1" s="93"/>
      <c r="F1" s="93"/>
      <c r="G1" s="93"/>
    </row>
    <row r="2" spans="1:7" ht="54" customHeight="1" x14ac:dyDescent="0.3">
      <c r="A2" s="1" t="s">
        <v>0</v>
      </c>
      <c r="B2" s="1" t="s">
        <v>1</v>
      </c>
      <c r="C2" s="2" t="s">
        <v>2</v>
      </c>
      <c r="D2" s="2" t="s">
        <v>20</v>
      </c>
      <c r="E2" s="2" t="s">
        <v>3</v>
      </c>
      <c r="F2" s="6" t="s">
        <v>21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899126</v>
      </c>
      <c r="D3" s="3">
        <v>0</v>
      </c>
      <c r="E3" s="3">
        <f>C3+D3</f>
        <v>899126</v>
      </c>
      <c r="F3" s="3">
        <v>737000</v>
      </c>
      <c r="G3" s="3">
        <f t="shared" ref="G3:G13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20692482</v>
      </c>
      <c r="D4" s="3">
        <v>0</v>
      </c>
      <c r="E4" s="3">
        <f t="shared" ref="E4:E13" si="1">C4+D4</f>
        <v>20692482</v>
      </c>
      <c r="F4" s="3">
        <v>1890000</v>
      </c>
      <c r="G4" s="3">
        <f t="shared" si="0"/>
        <v>18802482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17900829</v>
      </c>
      <c r="D6" s="3">
        <v>0</v>
      </c>
      <c r="E6" s="3">
        <f t="shared" si="1"/>
        <v>17900829</v>
      </c>
      <c r="F6" s="3">
        <v>13834000</v>
      </c>
      <c r="G6" s="3">
        <f t="shared" si="0"/>
        <v>4066829</v>
      </c>
    </row>
    <row r="7" spans="1:7" ht="18.75" x14ac:dyDescent="0.3">
      <c r="A7" s="1">
        <f t="shared" si="2"/>
        <v>5</v>
      </c>
      <c r="B7" s="1" t="s">
        <v>11</v>
      </c>
      <c r="C7" s="3">
        <v>17749470</v>
      </c>
      <c r="D7" s="3">
        <v>0</v>
      </c>
      <c r="E7" s="3">
        <f t="shared" si="1"/>
        <v>17749470</v>
      </c>
      <c r="F7" s="3">
        <v>33000</v>
      </c>
      <c r="G7" s="3">
        <f t="shared" si="0"/>
        <v>17716470</v>
      </c>
    </row>
    <row r="8" spans="1:7" ht="18.75" x14ac:dyDescent="0.3">
      <c r="A8" s="1">
        <f t="shared" si="2"/>
        <v>6</v>
      </c>
      <c r="B8" s="1" t="s">
        <v>13</v>
      </c>
      <c r="C8" s="3">
        <v>14432055</v>
      </c>
      <c r="D8" s="3">
        <v>0</v>
      </c>
      <c r="E8" s="3">
        <f t="shared" si="1"/>
        <v>14432055</v>
      </c>
      <c r="F8" s="3">
        <v>0</v>
      </c>
      <c r="G8" s="3">
        <f t="shared" si="0"/>
        <v>14432055</v>
      </c>
    </row>
    <row r="9" spans="1:7" ht="18.75" x14ac:dyDescent="0.3">
      <c r="A9" s="1">
        <f t="shared" si="2"/>
        <v>7</v>
      </c>
      <c r="B9" s="1" t="s">
        <v>14</v>
      </c>
      <c r="C9" s="3">
        <v>5610887</v>
      </c>
      <c r="D9" s="3">
        <v>0</v>
      </c>
      <c r="E9" s="3">
        <f t="shared" si="1"/>
        <v>5610887</v>
      </c>
      <c r="F9" s="3">
        <v>0</v>
      </c>
      <c r="G9" s="3">
        <f t="shared" si="0"/>
        <v>5610887</v>
      </c>
    </row>
    <row r="10" spans="1:7" ht="18.75" x14ac:dyDescent="0.3">
      <c r="A10" s="1">
        <f t="shared" si="2"/>
        <v>8</v>
      </c>
      <c r="B10" s="1" t="s">
        <v>15</v>
      </c>
      <c r="C10" s="3">
        <v>4066702</v>
      </c>
      <c r="D10" s="3">
        <v>0</v>
      </c>
      <c r="E10" s="3">
        <f t="shared" si="1"/>
        <v>4066702</v>
      </c>
      <c r="F10" s="3">
        <v>0</v>
      </c>
      <c r="G10" s="3">
        <f t="shared" si="0"/>
        <v>4066702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2001293</v>
      </c>
      <c r="D13" s="3">
        <v>0</v>
      </c>
      <c r="E13" s="3">
        <f t="shared" si="1"/>
        <v>2001293</v>
      </c>
      <c r="F13" s="3">
        <v>2000000</v>
      </c>
      <c r="G13" s="3">
        <f t="shared" si="0"/>
        <v>1293</v>
      </c>
    </row>
    <row r="14" spans="1:7" ht="18.75" x14ac:dyDescent="0.3">
      <c r="A14" s="1">
        <v>12</v>
      </c>
      <c r="B14" s="1" t="s">
        <v>12</v>
      </c>
      <c r="C14" s="94" t="s">
        <v>23</v>
      </c>
      <c r="D14" s="95"/>
      <c r="E14" s="95"/>
      <c r="F14" s="96"/>
      <c r="G14" s="3"/>
    </row>
    <row r="15" spans="1:7" ht="18.75" x14ac:dyDescent="0.3">
      <c r="A15" s="92" t="s">
        <v>5</v>
      </c>
      <c r="B15" s="92"/>
      <c r="C15" s="5">
        <f t="shared" ref="C15:G15" si="3">SUM(C3:C13)</f>
        <v>86959973</v>
      </c>
      <c r="D15" s="5">
        <f t="shared" si="3"/>
        <v>0</v>
      </c>
      <c r="E15" s="5">
        <f t="shared" si="3"/>
        <v>86959973</v>
      </c>
      <c r="F15" s="5">
        <f t="shared" si="3"/>
        <v>18494000</v>
      </c>
      <c r="G15" s="5">
        <f t="shared" si="3"/>
        <v>68465973</v>
      </c>
    </row>
  </sheetData>
  <mergeCells count="3">
    <mergeCell ref="A1:G1"/>
    <mergeCell ref="A15:B15"/>
    <mergeCell ref="C14:F1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A18" sqref="A18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  <col min="8" max="8" width="30.42578125" customWidth="1"/>
  </cols>
  <sheetData>
    <row r="1" spans="1:8" ht="23.25" x14ac:dyDescent="0.35">
      <c r="A1" s="101" t="s">
        <v>63</v>
      </c>
      <c r="B1" s="101"/>
      <c r="C1" s="101"/>
      <c r="D1" s="101"/>
      <c r="E1" s="101"/>
      <c r="F1" s="101"/>
      <c r="G1" s="101"/>
      <c r="H1" s="16"/>
    </row>
    <row r="2" spans="1:8" ht="56.25" x14ac:dyDescent="0.3">
      <c r="A2" s="12" t="s">
        <v>45</v>
      </c>
      <c r="B2" s="12" t="s">
        <v>1</v>
      </c>
      <c r="C2" s="13" t="s">
        <v>2</v>
      </c>
      <c r="D2" s="13" t="s">
        <v>20</v>
      </c>
      <c r="E2" s="13" t="s">
        <v>3</v>
      </c>
      <c r="F2" s="14" t="s">
        <v>25</v>
      </c>
      <c r="G2" s="15" t="s">
        <v>4</v>
      </c>
      <c r="H2" s="17" t="s">
        <v>46</v>
      </c>
    </row>
    <row r="3" spans="1:8" ht="18.75" x14ac:dyDescent="0.3">
      <c r="A3" s="1">
        <v>1</v>
      </c>
      <c r="B3" s="1" t="s">
        <v>7</v>
      </c>
      <c r="C3" s="3">
        <v>6751</v>
      </c>
      <c r="D3" s="3">
        <v>0</v>
      </c>
      <c r="E3" s="3">
        <f>C3+D3</f>
        <v>6751</v>
      </c>
      <c r="F3" s="3">
        <v>1000000</v>
      </c>
      <c r="G3" s="3">
        <f t="shared" ref="G3:G16" si="0">E3-F3</f>
        <v>-993249</v>
      </c>
      <c r="H3" s="16" t="s">
        <v>47</v>
      </c>
    </row>
    <row r="4" spans="1:8" ht="18.75" x14ac:dyDescent="0.3">
      <c r="A4" s="1">
        <f>A3+1</f>
        <v>2</v>
      </c>
      <c r="B4" s="1" t="s">
        <v>8</v>
      </c>
      <c r="C4" s="3">
        <v>2186784</v>
      </c>
      <c r="D4" s="3">
        <v>0</v>
      </c>
      <c r="E4" s="3">
        <f t="shared" ref="E4:E15" si="1">C4+D4</f>
        <v>2186784</v>
      </c>
      <c r="F4" s="3">
        <v>1169000</v>
      </c>
      <c r="G4" s="3">
        <f t="shared" si="0"/>
        <v>1017784</v>
      </c>
      <c r="H4" s="16" t="s">
        <v>47</v>
      </c>
    </row>
    <row r="5" spans="1:8" ht="18.75" x14ac:dyDescent="0.3">
      <c r="A5" s="1">
        <f t="shared" ref="A5:A11" si="2">A4+1</f>
        <v>3</v>
      </c>
      <c r="B5" s="1" t="s">
        <v>9</v>
      </c>
      <c r="C5" s="3">
        <v>0</v>
      </c>
      <c r="D5" s="3">
        <v>0</v>
      </c>
      <c r="E5" s="3">
        <f t="shared" si="1"/>
        <v>0</v>
      </c>
      <c r="F5" s="3">
        <v>0</v>
      </c>
      <c r="G5" s="3">
        <f t="shared" si="0"/>
        <v>0</v>
      </c>
      <c r="H5" s="16" t="s">
        <v>48</v>
      </c>
    </row>
    <row r="6" spans="1:8" ht="18.75" x14ac:dyDescent="0.3">
      <c r="A6" s="1">
        <f t="shared" si="2"/>
        <v>4</v>
      </c>
      <c r="B6" s="1" t="s">
        <v>10</v>
      </c>
      <c r="C6" s="3">
        <v>124239</v>
      </c>
      <c r="D6" s="3">
        <v>0</v>
      </c>
      <c r="E6" s="3">
        <f t="shared" si="1"/>
        <v>124239</v>
      </c>
      <c r="F6" s="3">
        <v>100000</v>
      </c>
      <c r="G6" s="3">
        <f t="shared" si="0"/>
        <v>24239</v>
      </c>
      <c r="H6" s="16" t="s">
        <v>47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s="16" t="s">
        <v>48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s="16" t="s">
        <v>48</v>
      </c>
    </row>
    <row r="9" spans="1:8" ht="18.75" x14ac:dyDescent="0.3">
      <c r="A9" s="1">
        <f t="shared" si="2"/>
        <v>7</v>
      </c>
      <c r="B9" s="1" t="s">
        <v>14</v>
      </c>
      <c r="C9" s="3">
        <v>1409547</v>
      </c>
      <c r="D9" s="3">
        <v>8047916</v>
      </c>
      <c r="E9" s="3">
        <f t="shared" si="1"/>
        <v>9457463</v>
      </c>
      <c r="F9" s="3">
        <v>8936000</v>
      </c>
      <c r="G9" s="3">
        <f t="shared" si="0"/>
        <v>521463</v>
      </c>
      <c r="H9" s="16" t="s">
        <v>47</v>
      </c>
    </row>
    <row r="10" spans="1:8" ht="18.75" x14ac:dyDescent="0.3">
      <c r="A10" s="1">
        <f>A9+1</f>
        <v>8</v>
      </c>
      <c r="B10" s="1" t="s">
        <v>15</v>
      </c>
      <c r="C10" s="3">
        <v>0</v>
      </c>
      <c r="D10" s="3">
        <v>0</v>
      </c>
      <c r="E10" s="3">
        <f t="shared" si="1"/>
        <v>0</v>
      </c>
      <c r="F10" s="3">
        <v>0</v>
      </c>
      <c r="G10" s="3">
        <f t="shared" si="0"/>
        <v>0</v>
      </c>
      <c r="H10" s="16" t="s">
        <v>55</v>
      </c>
    </row>
    <row r="11" spans="1:8" ht="18.75" x14ac:dyDescent="0.3">
      <c r="A11" s="1">
        <f t="shared" si="2"/>
        <v>9</v>
      </c>
      <c r="B11" s="1" t="s">
        <v>16</v>
      </c>
      <c r="C11" s="3">
        <v>0</v>
      </c>
      <c r="D11" s="3">
        <v>0</v>
      </c>
      <c r="E11" s="3">
        <f t="shared" si="1"/>
        <v>0</v>
      </c>
      <c r="F11" s="3">
        <v>0</v>
      </c>
      <c r="G11" s="3">
        <f t="shared" si="0"/>
        <v>0</v>
      </c>
      <c r="H11" s="16" t="s">
        <v>48</v>
      </c>
    </row>
    <row r="12" spans="1:8" ht="18.75" x14ac:dyDescent="0.3">
      <c r="A12" s="1">
        <v>10</v>
      </c>
      <c r="B12" s="1" t="s">
        <v>18</v>
      </c>
      <c r="C12" s="3">
        <v>0</v>
      </c>
      <c r="D12" s="3">
        <v>0</v>
      </c>
      <c r="E12" s="3">
        <f t="shared" si="1"/>
        <v>0</v>
      </c>
      <c r="F12" s="3">
        <v>0</v>
      </c>
      <c r="G12" s="3">
        <f t="shared" si="0"/>
        <v>0</v>
      </c>
      <c r="H12" s="16" t="s">
        <v>48</v>
      </c>
    </row>
    <row r="13" spans="1:8" ht="18.75" x14ac:dyDescent="0.3">
      <c r="A13" s="1">
        <v>11</v>
      </c>
      <c r="B13" s="1" t="s">
        <v>37</v>
      </c>
      <c r="C13" s="3">
        <v>0</v>
      </c>
      <c r="D13" s="3">
        <v>0</v>
      </c>
      <c r="E13" s="3">
        <f t="shared" si="1"/>
        <v>0</v>
      </c>
      <c r="F13" s="3">
        <v>0</v>
      </c>
      <c r="G13" s="3">
        <f t="shared" si="0"/>
        <v>0</v>
      </c>
      <c r="H13" s="16" t="s">
        <v>48</v>
      </c>
    </row>
    <row r="14" spans="1:8" ht="18.75" x14ac:dyDescent="0.3">
      <c r="A14" s="1">
        <v>13</v>
      </c>
      <c r="B14" s="1" t="s">
        <v>60</v>
      </c>
      <c r="C14" s="3">
        <v>7041159</v>
      </c>
      <c r="D14" s="3">
        <v>0</v>
      </c>
      <c r="E14" s="3">
        <f t="shared" si="1"/>
        <v>7041159</v>
      </c>
      <c r="F14" s="3">
        <v>6983000</v>
      </c>
      <c r="G14" s="3">
        <f t="shared" si="0"/>
        <v>58159</v>
      </c>
      <c r="H14" s="16" t="s">
        <v>47</v>
      </c>
    </row>
    <row r="15" spans="1:8" ht="18.75" x14ac:dyDescent="0.3">
      <c r="A15" s="1">
        <v>14</v>
      </c>
      <c r="B15" s="1" t="s">
        <v>12</v>
      </c>
      <c r="C15" s="11">
        <v>5914926</v>
      </c>
      <c r="D15" s="11">
        <v>0</v>
      </c>
      <c r="E15" s="3">
        <f t="shared" si="1"/>
        <v>5914926</v>
      </c>
      <c r="F15" s="11">
        <v>4983000</v>
      </c>
      <c r="G15" s="3">
        <f t="shared" si="0"/>
        <v>931926</v>
      </c>
      <c r="H15" s="16" t="s">
        <v>47</v>
      </c>
    </row>
    <row r="16" spans="1:8" ht="18.75" x14ac:dyDescent="0.3">
      <c r="A16" s="92" t="s">
        <v>5</v>
      </c>
      <c r="B16" s="92"/>
      <c r="C16" s="5">
        <f>SUM(C3:C15)</f>
        <v>16683406</v>
      </c>
      <c r="D16" s="5">
        <f>SUM(D3:D15)</f>
        <v>8047916</v>
      </c>
      <c r="E16" s="5">
        <f>SUM(E3:E15)</f>
        <v>24731322</v>
      </c>
      <c r="F16" s="5">
        <f>SUM(F3:F15)</f>
        <v>23171000</v>
      </c>
      <c r="G16" s="5">
        <f t="shared" si="0"/>
        <v>1560322</v>
      </c>
      <c r="H16" s="16"/>
    </row>
    <row r="18" spans="1:7" ht="18.75" x14ac:dyDescent="0.3">
      <c r="A18" t="s">
        <v>50</v>
      </c>
      <c r="B18" s="8"/>
    </row>
    <row r="19" spans="1:7" ht="15.75" x14ac:dyDescent="0.25">
      <c r="B19" s="9"/>
      <c r="C19" s="10"/>
      <c r="D19" s="10"/>
      <c r="E19" s="10"/>
      <c r="F19" s="10"/>
      <c r="G19" s="10"/>
    </row>
  </sheetData>
  <mergeCells count="2">
    <mergeCell ref="A1:G1"/>
    <mergeCell ref="A16:B1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0" workbookViewId="0">
      <selection sqref="A1:J1"/>
    </sheetView>
  </sheetViews>
  <sheetFormatPr defaultRowHeight="15" x14ac:dyDescent="0.25"/>
  <cols>
    <col min="1" max="1" width="10.140625" style="18" customWidth="1"/>
    <col min="2" max="2" width="27.28515625" customWidth="1"/>
    <col min="3" max="3" width="18.42578125" customWidth="1"/>
    <col min="4" max="4" width="19.42578125" customWidth="1"/>
    <col min="5" max="5" width="17" customWidth="1"/>
    <col min="6" max="6" width="18.5703125" customWidth="1"/>
    <col min="7" max="7" width="17.42578125" customWidth="1"/>
    <col min="8" max="8" width="25.5703125" customWidth="1"/>
    <col min="9" max="9" width="21.42578125" customWidth="1"/>
    <col min="10" max="10" width="31.140625" style="19" customWidth="1"/>
    <col min="13" max="13" width="16.85546875" customWidth="1"/>
  </cols>
  <sheetData>
    <row r="1" spans="1:13" ht="24" thickBot="1" x14ac:dyDescent="0.3">
      <c r="A1" s="104" t="s">
        <v>64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3" s="27" customFormat="1" ht="78" customHeight="1" thickBot="1" x14ac:dyDescent="0.35">
      <c r="A2" s="20" t="s">
        <v>45</v>
      </c>
      <c r="B2" s="21" t="s">
        <v>1</v>
      </c>
      <c r="C2" s="22" t="s">
        <v>70</v>
      </c>
      <c r="D2" s="22" t="s">
        <v>69</v>
      </c>
      <c r="E2" s="22" t="s">
        <v>68</v>
      </c>
      <c r="F2" s="23" t="s">
        <v>67</v>
      </c>
      <c r="G2" s="24" t="s">
        <v>4</v>
      </c>
      <c r="H2" s="25" t="s">
        <v>71</v>
      </c>
      <c r="I2" s="25" t="s">
        <v>72</v>
      </c>
      <c r="J2" s="26" t="s">
        <v>46</v>
      </c>
    </row>
    <row r="3" spans="1:13" s="33" customFormat="1" ht="21.75" customHeight="1" x14ac:dyDescent="0.25">
      <c r="A3" s="28">
        <v>1</v>
      </c>
      <c r="B3" s="29" t="s">
        <v>7</v>
      </c>
      <c r="C3" s="30">
        <v>-993249</v>
      </c>
      <c r="D3" s="30">
        <v>8815960</v>
      </c>
      <c r="E3" s="30">
        <f>C3+D3</f>
        <v>7822711</v>
      </c>
      <c r="F3" s="30">
        <v>8565000</v>
      </c>
      <c r="G3" s="30">
        <f>C3+D3-F3</f>
        <v>-742289</v>
      </c>
      <c r="H3" s="31">
        <f>0.1%*F3</f>
        <v>8565</v>
      </c>
      <c r="I3" s="31">
        <f>G3-H3</f>
        <v>-750854</v>
      </c>
      <c r="J3" s="32" t="s">
        <v>66</v>
      </c>
    </row>
    <row r="4" spans="1:13" s="33" customFormat="1" ht="36" x14ac:dyDescent="0.25">
      <c r="A4" s="35">
        <f>A3+1</f>
        <v>2</v>
      </c>
      <c r="B4" s="36" t="s">
        <v>8</v>
      </c>
      <c r="C4" s="37">
        <v>1017784</v>
      </c>
      <c r="D4" s="37">
        <v>17361751</v>
      </c>
      <c r="E4" s="37">
        <f t="shared" ref="E4:E16" si="0">C4+D4</f>
        <v>18379535</v>
      </c>
      <c r="F4" s="37">
        <v>14064000</v>
      </c>
      <c r="G4" s="37">
        <f t="shared" ref="G4:G17" si="1">E4-F4</f>
        <v>4315535</v>
      </c>
      <c r="H4" s="31">
        <f t="shared" ref="H4:H16" si="2">0.1%*F4</f>
        <v>14064</v>
      </c>
      <c r="I4" s="31">
        <f t="shared" ref="I4:I16" si="3">G4-H4</f>
        <v>4301471</v>
      </c>
      <c r="J4" s="38" t="s">
        <v>47</v>
      </c>
    </row>
    <row r="5" spans="1:13" s="33" customFormat="1" ht="36" x14ac:dyDescent="0.25">
      <c r="A5" s="35">
        <f t="shared" ref="A5:A11" si="4">A4+1</f>
        <v>3</v>
      </c>
      <c r="B5" s="36" t="s">
        <v>9</v>
      </c>
      <c r="C5" s="37">
        <v>0</v>
      </c>
      <c r="D5" s="37">
        <v>0</v>
      </c>
      <c r="E5" s="37">
        <f t="shared" si="0"/>
        <v>0</v>
      </c>
      <c r="F5" s="37">
        <v>0</v>
      </c>
      <c r="G5" s="37">
        <f t="shared" si="1"/>
        <v>0</v>
      </c>
      <c r="H5" s="31">
        <f t="shared" si="2"/>
        <v>0</v>
      </c>
      <c r="I5" s="31">
        <f t="shared" si="3"/>
        <v>0</v>
      </c>
      <c r="J5" s="38" t="s">
        <v>48</v>
      </c>
      <c r="M5" s="39"/>
    </row>
    <row r="6" spans="1:13" s="33" customFormat="1" ht="21.75" customHeight="1" x14ac:dyDescent="0.25">
      <c r="A6" s="35">
        <f t="shared" si="4"/>
        <v>4</v>
      </c>
      <c r="B6" s="36" t="s">
        <v>10</v>
      </c>
      <c r="C6" s="37">
        <v>24239</v>
      </c>
      <c r="D6" s="37">
        <v>0</v>
      </c>
      <c r="E6" s="37">
        <f t="shared" si="0"/>
        <v>24239</v>
      </c>
      <c r="F6" s="37">
        <v>0</v>
      </c>
      <c r="G6" s="37">
        <f t="shared" si="1"/>
        <v>24239</v>
      </c>
      <c r="H6" s="31">
        <f t="shared" si="2"/>
        <v>0</v>
      </c>
      <c r="I6" s="31">
        <f t="shared" si="3"/>
        <v>24239</v>
      </c>
      <c r="J6" s="38" t="s">
        <v>66</v>
      </c>
      <c r="M6" s="39"/>
    </row>
    <row r="7" spans="1:13" s="33" customFormat="1" ht="36" x14ac:dyDescent="0.25">
      <c r="A7" s="35">
        <v>5</v>
      </c>
      <c r="B7" s="36" t="s">
        <v>13</v>
      </c>
      <c r="C7" s="37">
        <v>0</v>
      </c>
      <c r="D7" s="37">
        <v>0</v>
      </c>
      <c r="E7" s="37">
        <f t="shared" si="0"/>
        <v>0</v>
      </c>
      <c r="F7" s="37">
        <v>0</v>
      </c>
      <c r="G7" s="37">
        <f t="shared" si="1"/>
        <v>0</v>
      </c>
      <c r="H7" s="31">
        <f t="shared" si="2"/>
        <v>0</v>
      </c>
      <c r="I7" s="31">
        <f t="shared" si="3"/>
        <v>0</v>
      </c>
      <c r="J7" s="38" t="s">
        <v>48</v>
      </c>
      <c r="M7" s="39"/>
    </row>
    <row r="8" spans="1:13" s="33" customFormat="1" ht="21.75" customHeight="1" x14ac:dyDescent="0.25">
      <c r="A8" s="35">
        <f t="shared" si="4"/>
        <v>6</v>
      </c>
      <c r="B8" s="36" t="s">
        <v>14</v>
      </c>
      <c r="C8" s="37">
        <v>1463</v>
      </c>
      <c r="D8" s="37">
        <v>0</v>
      </c>
      <c r="E8" s="37">
        <f t="shared" si="0"/>
        <v>1463</v>
      </c>
      <c r="F8" s="37">
        <v>993000</v>
      </c>
      <c r="G8" s="37">
        <f t="shared" si="1"/>
        <v>-991537</v>
      </c>
      <c r="H8" s="31">
        <f t="shared" si="2"/>
        <v>993</v>
      </c>
      <c r="I8" s="31">
        <f t="shared" si="3"/>
        <v>-992530</v>
      </c>
      <c r="J8" s="38" t="s">
        <v>66</v>
      </c>
      <c r="M8" s="39"/>
    </row>
    <row r="9" spans="1:13" s="33" customFormat="1" ht="18" x14ac:dyDescent="0.25">
      <c r="A9" s="35"/>
      <c r="B9" s="36" t="s">
        <v>74</v>
      </c>
      <c r="C9" s="37">
        <v>13501</v>
      </c>
      <c r="D9" s="37">
        <v>0</v>
      </c>
      <c r="E9" s="37">
        <f t="shared" si="0"/>
        <v>13501</v>
      </c>
      <c r="F9" s="37">
        <v>0</v>
      </c>
      <c r="G9" s="37">
        <f t="shared" si="1"/>
        <v>13501</v>
      </c>
      <c r="H9" s="31">
        <f t="shared" si="2"/>
        <v>0</v>
      </c>
      <c r="I9" s="31">
        <f t="shared" si="3"/>
        <v>13501</v>
      </c>
      <c r="J9" s="38"/>
      <c r="M9" s="39"/>
    </row>
    <row r="10" spans="1:13" s="33" customFormat="1" ht="28.5" customHeight="1" x14ac:dyDescent="0.25">
      <c r="A10" s="35">
        <f>A8+1</f>
        <v>7</v>
      </c>
      <c r="B10" s="36" t="s">
        <v>15</v>
      </c>
      <c r="C10" s="37">
        <v>0</v>
      </c>
      <c r="D10" s="37">
        <v>0</v>
      </c>
      <c r="E10" s="37">
        <f t="shared" si="0"/>
        <v>0</v>
      </c>
      <c r="F10" s="37">
        <v>0</v>
      </c>
      <c r="G10" s="37">
        <f t="shared" si="1"/>
        <v>0</v>
      </c>
      <c r="H10" s="31">
        <f t="shared" si="2"/>
        <v>0</v>
      </c>
      <c r="I10" s="31">
        <f t="shared" si="3"/>
        <v>0</v>
      </c>
      <c r="J10" s="38" t="s">
        <v>55</v>
      </c>
      <c r="M10" s="39"/>
    </row>
    <row r="11" spans="1:13" s="33" customFormat="1" ht="34.5" customHeight="1" x14ac:dyDescent="0.25">
      <c r="A11" s="35">
        <f t="shared" si="4"/>
        <v>8</v>
      </c>
      <c r="B11" s="36" t="s">
        <v>16</v>
      </c>
      <c r="C11" s="37">
        <v>0</v>
      </c>
      <c r="D11" s="37">
        <v>0</v>
      </c>
      <c r="E11" s="37">
        <f t="shared" si="0"/>
        <v>0</v>
      </c>
      <c r="F11" s="37">
        <v>0</v>
      </c>
      <c r="G11" s="37">
        <f t="shared" si="1"/>
        <v>0</v>
      </c>
      <c r="H11" s="31">
        <f t="shared" si="2"/>
        <v>0</v>
      </c>
      <c r="I11" s="31">
        <f t="shared" si="3"/>
        <v>0</v>
      </c>
      <c r="J11" s="38" t="s">
        <v>48</v>
      </c>
      <c r="M11" s="39"/>
    </row>
    <row r="12" spans="1:13" s="33" customFormat="1" ht="18" x14ac:dyDescent="0.25">
      <c r="A12" s="35">
        <v>10</v>
      </c>
      <c r="B12" s="36" t="s">
        <v>65</v>
      </c>
      <c r="C12" s="37">
        <v>0</v>
      </c>
      <c r="D12" s="37">
        <v>0</v>
      </c>
      <c r="E12" s="37">
        <f t="shared" si="0"/>
        <v>0</v>
      </c>
      <c r="F12" s="37">
        <v>0</v>
      </c>
      <c r="G12" s="37">
        <f t="shared" si="1"/>
        <v>0</v>
      </c>
      <c r="H12" s="31">
        <f t="shared" si="2"/>
        <v>0</v>
      </c>
      <c r="I12" s="31">
        <f t="shared" si="3"/>
        <v>0</v>
      </c>
      <c r="J12" s="38"/>
      <c r="M12" s="34"/>
    </row>
    <row r="13" spans="1:13" s="33" customFormat="1" ht="40.5" customHeight="1" x14ac:dyDescent="0.25">
      <c r="A13" s="35">
        <v>11</v>
      </c>
      <c r="B13" s="36" t="s">
        <v>37</v>
      </c>
      <c r="C13" s="37">
        <v>0</v>
      </c>
      <c r="D13" s="37">
        <v>0</v>
      </c>
      <c r="E13" s="37">
        <f t="shared" si="0"/>
        <v>0</v>
      </c>
      <c r="F13" s="37">
        <v>0</v>
      </c>
      <c r="G13" s="37">
        <f t="shared" si="1"/>
        <v>0</v>
      </c>
      <c r="H13" s="31">
        <f t="shared" si="2"/>
        <v>0</v>
      </c>
      <c r="I13" s="31">
        <f t="shared" si="3"/>
        <v>0</v>
      </c>
      <c r="J13" s="38" t="s">
        <v>48</v>
      </c>
      <c r="M13" s="34"/>
    </row>
    <row r="14" spans="1:13" s="33" customFormat="1" ht="18" x14ac:dyDescent="0.25">
      <c r="A14" s="35">
        <v>13</v>
      </c>
      <c r="B14" s="36" t="s">
        <v>60</v>
      </c>
      <c r="C14" s="37">
        <v>58159</v>
      </c>
      <c r="D14" s="37">
        <v>0</v>
      </c>
      <c r="E14" s="37">
        <f t="shared" si="0"/>
        <v>58159</v>
      </c>
      <c r="F14" s="37">
        <v>760000</v>
      </c>
      <c r="G14" s="37">
        <f t="shared" si="1"/>
        <v>-701841</v>
      </c>
      <c r="H14" s="31">
        <f t="shared" si="2"/>
        <v>760</v>
      </c>
      <c r="I14" s="31">
        <f t="shared" si="3"/>
        <v>-702601</v>
      </c>
      <c r="J14" s="38" t="s">
        <v>66</v>
      </c>
      <c r="M14" s="40"/>
    </row>
    <row r="15" spans="1:13" s="33" customFormat="1" ht="18" x14ac:dyDescent="0.25">
      <c r="A15" s="41"/>
      <c r="B15" s="42" t="s">
        <v>73</v>
      </c>
      <c r="C15" s="43">
        <v>0</v>
      </c>
      <c r="D15" s="43">
        <v>12586246</v>
      </c>
      <c r="E15" s="43">
        <f t="shared" si="0"/>
        <v>12586246</v>
      </c>
      <c r="F15" s="43">
        <v>5643000</v>
      </c>
      <c r="G15" s="43">
        <f t="shared" si="1"/>
        <v>6943246</v>
      </c>
      <c r="H15" s="31">
        <f t="shared" si="2"/>
        <v>5643</v>
      </c>
      <c r="I15" s="31">
        <f t="shared" si="3"/>
        <v>6937603</v>
      </c>
      <c r="J15" s="44"/>
      <c r="M15" s="52"/>
    </row>
    <row r="16" spans="1:13" s="33" customFormat="1" ht="36.75" thickBot="1" x14ac:dyDescent="0.3">
      <c r="A16" s="41">
        <v>14</v>
      </c>
      <c r="B16" s="42" t="s">
        <v>12</v>
      </c>
      <c r="C16" s="45">
        <v>931926</v>
      </c>
      <c r="D16" s="45">
        <v>13597431</v>
      </c>
      <c r="E16" s="43">
        <f t="shared" si="0"/>
        <v>14529357</v>
      </c>
      <c r="F16" s="45">
        <v>13885000</v>
      </c>
      <c r="G16" s="43">
        <f t="shared" si="1"/>
        <v>644357</v>
      </c>
      <c r="H16" s="31">
        <f t="shared" si="2"/>
        <v>13885</v>
      </c>
      <c r="I16" s="31">
        <f t="shared" si="3"/>
        <v>630472</v>
      </c>
      <c r="J16" s="44" t="s">
        <v>47</v>
      </c>
    </row>
    <row r="17" spans="1:10" s="33" customFormat="1" ht="18.75" thickBot="1" x14ac:dyDescent="0.3">
      <c r="A17" s="102" t="s">
        <v>5</v>
      </c>
      <c r="B17" s="103"/>
      <c r="C17" s="46">
        <f>SUM(C3:C16)</f>
        <v>1053823</v>
      </c>
      <c r="D17" s="46">
        <f>SUM(D3:D16)</f>
        <v>52361388</v>
      </c>
      <c r="E17" s="46">
        <f>SUM(E3:E16)</f>
        <v>53415211</v>
      </c>
      <c r="F17" s="46">
        <f>SUM(F3:F16)</f>
        <v>43910000</v>
      </c>
      <c r="G17" s="46">
        <f t="shared" si="1"/>
        <v>9505211</v>
      </c>
      <c r="H17" s="47">
        <f>SUM(H3:H16)</f>
        <v>43910</v>
      </c>
      <c r="I17" s="47">
        <f>SUM(I3:I16)</f>
        <v>9461301</v>
      </c>
      <c r="J17" s="48"/>
    </row>
    <row r="18" spans="1:10" s="27" customFormat="1" ht="18.75" x14ac:dyDescent="0.3">
      <c r="A18" s="49"/>
      <c r="J18" s="50"/>
    </row>
    <row r="19" spans="1:10" ht="18.75" x14ac:dyDescent="0.3">
      <c r="A19" t="s">
        <v>50</v>
      </c>
      <c r="B19" s="8"/>
    </row>
    <row r="20" spans="1:10" ht="15.75" x14ac:dyDescent="0.25">
      <c r="B20" s="9"/>
      <c r="C20" s="10"/>
      <c r="D20" s="10"/>
      <c r="E20" s="10"/>
      <c r="F20" s="10"/>
      <c r="G20" s="10"/>
      <c r="H20" s="10"/>
      <c r="I20" s="10"/>
    </row>
  </sheetData>
  <mergeCells count="2">
    <mergeCell ref="A17:B17"/>
    <mergeCell ref="A1:J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0" workbookViewId="0">
      <selection activeCell="H3" sqref="H3"/>
    </sheetView>
  </sheetViews>
  <sheetFormatPr defaultRowHeight="15" x14ac:dyDescent="0.25"/>
  <cols>
    <col min="1" max="1" width="9.7109375" style="18" customWidth="1"/>
    <col min="2" max="2" width="24" customWidth="1"/>
    <col min="3" max="3" width="18.42578125" customWidth="1"/>
    <col min="4" max="4" width="19.42578125" customWidth="1"/>
    <col min="5" max="6" width="18.5703125" customWidth="1"/>
    <col min="7" max="7" width="17.5703125" customWidth="1"/>
    <col min="8" max="8" width="17.7109375" customWidth="1"/>
    <col min="9" max="9" width="18.140625" customWidth="1"/>
    <col min="10" max="10" width="31.140625" style="19" customWidth="1"/>
    <col min="13" max="13" width="16.85546875" customWidth="1"/>
  </cols>
  <sheetData>
    <row r="1" spans="1:14" ht="21" thickBot="1" x14ac:dyDescent="0.3">
      <c r="A1" s="107" t="s">
        <v>75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4" s="27" customFormat="1" ht="90.75" thickBot="1" x14ac:dyDescent="0.35">
      <c r="A2" s="20" t="s">
        <v>45</v>
      </c>
      <c r="B2" s="21" t="s">
        <v>1</v>
      </c>
      <c r="C2" s="22" t="s">
        <v>70</v>
      </c>
      <c r="D2" s="22" t="s">
        <v>69</v>
      </c>
      <c r="E2" s="22" t="s">
        <v>68</v>
      </c>
      <c r="F2" s="23" t="s">
        <v>67</v>
      </c>
      <c r="G2" s="24" t="s">
        <v>4</v>
      </c>
      <c r="H2" s="25" t="s">
        <v>71</v>
      </c>
      <c r="I2" s="25" t="s">
        <v>72</v>
      </c>
      <c r="J2" s="26" t="s">
        <v>46</v>
      </c>
    </row>
    <row r="3" spans="1:14" s="33" customFormat="1" ht="23.25" customHeight="1" x14ac:dyDescent="0.25">
      <c r="A3" s="28">
        <v>1</v>
      </c>
      <c r="B3" s="29" t="s">
        <v>7</v>
      </c>
      <c r="C3" s="30">
        <v>-750854</v>
      </c>
      <c r="D3" s="30">
        <v>0</v>
      </c>
      <c r="E3" s="30">
        <f t="shared" ref="E3:E14" si="0">C3+D3</f>
        <v>-750854</v>
      </c>
      <c r="F3" s="30">
        <v>85000</v>
      </c>
      <c r="G3" s="30">
        <f>C3+D3-F3</f>
        <v>-835854</v>
      </c>
      <c r="H3" s="31">
        <f>0.1%*F3</f>
        <v>85</v>
      </c>
      <c r="I3" s="31">
        <f t="shared" ref="I3:I14" si="1">G3-H3</f>
        <v>-835939</v>
      </c>
      <c r="J3" s="32" t="s">
        <v>66</v>
      </c>
      <c r="L3" s="34"/>
      <c r="M3" s="34"/>
      <c r="N3" s="34"/>
    </row>
    <row r="4" spans="1:14" s="33" customFormat="1" ht="36" x14ac:dyDescent="0.25">
      <c r="A4" s="28">
        <v>2</v>
      </c>
      <c r="B4" s="36" t="s">
        <v>8</v>
      </c>
      <c r="C4" s="37">
        <v>4301471</v>
      </c>
      <c r="D4" s="37">
        <v>0</v>
      </c>
      <c r="E4" s="37">
        <f t="shared" si="0"/>
        <v>4301471</v>
      </c>
      <c r="F4" s="37">
        <v>2792000</v>
      </c>
      <c r="G4" s="37">
        <f t="shared" ref="G4:G17" si="2">E4-F4</f>
        <v>1509471</v>
      </c>
      <c r="H4" s="31">
        <f t="shared" ref="H4:H14" si="3">0.1%*F4</f>
        <v>2792</v>
      </c>
      <c r="I4" s="31">
        <f t="shared" si="1"/>
        <v>1506679</v>
      </c>
      <c r="J4" s="38" t="s">
        <v>47</v>
      </c>
      <c r="L4" s="34"/>
      <c r="M4" s="34"/>
      <c r="N4" s="34"/>
    </row>
    <row r="5" spans="1:14" s="33" customFormat="1" ht="18" x14ac:dyDescent="0.25">
      <c r="A5" s="28">
        <v>4</v>
      </c>
      <c r="B5" s="36" t="s">
        <v>10</v>
      </c>
      <c r="C5" s="37">
        <v>24239</v>
      </c>
      <c r="D5" s="37">
        <v>14072251</v>
      </c>
      <c r="E5" s="37">
        <f t="shared" si="0"/>
        <v>14096490</v>
      </c>
      <c r="F5" s="37">
        <v>13779000</v>
      </c>
      <c r="G5" s="37">
        <f t="shared" si="2"/>
        <v>317490</v>
      </c>
      <c r="H5" s="31">
        <f t="shared" si="3"/>
        <v>13779</v>
      </c>
      <c r="I5" s="31">
        <f t="shared" si="1"/>
        <v>303711</v>
      </c>
      <c r="J5" s="38" t="s">
        <v>66</v>
      </c>
      <c r="L5" s="34"/>
      <c r="M5" s="39"/>
      <c r="N5" s="34"/>
    </row>
    <row r="6" spans="1:14" s="33" customFormat="1" ht="18" x14ac:dyDescent="0.25">
      <c r="A6" s="28">
        <v>6</v>
      </c>
      <c r="B6" s="36" t="s">
        <v>14</v>
      </c>
      <c r="C6" s="37">
        <v>-992530</v>
      </c>
      <c r="D6" s="37">
        <v>9429326</v>
      </c>
      <c r="E6" s="37">
        <f t="shared" si="0"/>
        <v>8436796</v>
      </c>
      <c r="F6" s="37">
        <v>3253000</v>
      </c>
      <c r="G6" s="37">
        <f t="shared" si="2"/>
        <v>5183796</v>
      </c>
      <c r="H6" s="31">
        <f t="shared" si="3"/>
        <v>3253</v>
      </c>
      <c r="I6" s="31">
        <f t="shared" si="1"/>
        <v>5180543</v>
      </c>
      <c r="J6" s="38" t="s">
        <v>66</v>
      </c>
      <c r="L6" s="34"/>
      <c r="M6" s="39"/>
      <c r="N6" s="34"/>
    </row>
    <row r="7" spans="1:14" s="33" customFormat="1" ht="36" x14ac:dyDescent="0.25">
      <c r="A7" s="28">
        <v>7</v>
      </c>
      <c r="B7" s="36" t="s">
        <v>15</v>
      </c>
      <c r="C7" s="37">
        <v>0</v>
      </c>
      <c r="D7" s="37">
        <v>10159837</v>
      </c>
      <c r="E7" s="37">
        <f t="shared" si="0"/>
        <v>10159837</v>
      </c>
      <c r="F7" s="37">
        <v>10141000</v>
      </c>
      <c r="G7" s="37">
        <f t="shared" si="2"/>
        <v>18837</v>
      </c>
      <c r="H7" s="31">
        <f t="shared" si="3"/>
        <v>10141</v>
      </c>
      <c r="I7" s="31">
        <f t="shared" si="1"/>
        <v>8696</v>
      </c>
      <c r="J7" s="38" t="s">
        <v>55</v>
      </c>
      <c r="L7" s="34"/>
      <c r="M7" s="39"/>
      <c r="N7" s="34"/>
    </row>
    <row r="8" spans="1:14" s="33" customFormat="1" ht="36" hidden="1" x14ac:dyDescent="0.25">
      <c r="A8" s="28">
        <v>8</v>
      </c>
      <c r="B8" s="36" t="s">
        <v>16</v>
      </c>
      <c r="C8" s="37">
        <v>0</v>
      </c>
      <c r="D8" s="37"/>
      <c r="E8" s="37">
        <f t="shared" si="0"/>
        <v>0</v>
      </c>
      <c r="F8" s="37">
        <v>0</v>
      </c>
      <c r="G8" s="37">
        <f t="shared" si="2"/>
        <v>0</v>
      </c>
      <c r="H8" s="31">
        <f t="shared" si="3"/>
        <v>0</v>
      </c>
      <c r="I8" s="31">
        <f t="shared" si="1"/>
        <v>0</v>
      </c>
      <c r="J8" s="38" t="s">
        <v>48</v>
      </c>
      <c r="L8" s="34"/>
      <c r="M8" s="39"/>
      <c r="N8" s="34"/>
    </row>
    <row r="9" spans="1:14" s="33" customFormat="1" ht="18" x14ac:dyDescent="0.25">
      <c r="A9" s="28">
        <v>9</v>
      </c>
      <c r="B9" s="36" t="s">
        <v>65</v>
      </c>
      <c r="C9" s="37">
        <v>0</v>
      </c>
      <c r="D9" s="37">
        <v>9961205</v>
      </c>
      <c r="E9" s="37">
        <f t="shared" si="0"/>
        <v>9961205</v>
      </c>
      <c r="F9" s="37">
        <v>9955000</v>
      </c>
      <c r="G9" s="37">
        <f t="shared" si="2"/>
        <v>6205</v>
      </c>
      <c r="H9" s="31">
        <f t="shared" si="3"/>
        <v>9955</v>
      </c>
      <c r="I9" s="31">
        <f t="shared" si="1"/>
        <v>-3750</v>
      </c>
      <c r="J9" s="38"/>
      <c r="L9" s="34"/>
      <c r="M9" s="34"/>
      <c r="N9" s="34"/>
    </row>
    <row r="10" spans="1:14" s="33" customFormat="1" ht="36" hidden="1" x14ac:dyDescent="0.25">
      <c r="A10" s="28">
        <v>10</v>
      </c>
      <c r="B10" s="36" t="s">
        <v>37</v>
      </c>
      <c r="C10" s="37">
        <v>0</v>
      </c>
      <c r="D10" s="37"/>
      <c r="E10" s="37">
        <f t="shared" si="0"/>
        <v>0</v>
      </c>
      <c r="F10" s="37">
        <v>0</v>
      </c>
      <c r="G10" s="37">
        <f t="shared" si="2"/>
        <v>0</v>
      </c>
      <c r="H10" s="31">
        <f t="shared" si="3"/>
        <v>0</v>
      </c>
      <c r="I10" s="31">
        <f t="shared" si="1"/>
        <v>0</v>
      </c>
      <c r="J10" s="38" t="s">
        <v>48</v>
      </c>
      <c r="L10" s="34"/>
      <c r="M10" s="34"/>
      <c r="N10" s="34"/>
    </row>
    <row r="11" spans="1:14" s="33" customFormat="1" ht="18" x14ac:dyDescent="0.25">
      <c r="A11" s="28">
        <v>11</v>
      </c>
      <c r="B11" s="36" t="s">
        <v>60</v>
      </c>
      <c r="C11" s="37">
        <v>-702601</v>
      </c>
      <c r="D11" s="37">
        <v>10648986</v>
      </c>
      <c r="E11" s="37">
        <f t="shared" si="0"/>
        <v>9946385</v>
      </c>
      <c r="F11" s="37">
        <v>3192000</v>
      </c>
      <c r="G11" s="37">
        <f t="shared" si="2"/>
        <v>6754385</v>
      </c>
      <c r="H11" s="31">
        <f t="shared" si="3"/>
        <v>3192</v>
      </c>
      <c r="I11" s="31">
        <f t="shared" si="1"/>
        <v>6751193</v>
      </c>
      <c r="J11" s="38" t="s">
        <v>66</v>
      </c>
      <c r="L11" s="34"/>
      <c r="M11" s="40"/>
      <c r="N11" s="34"/>
    </row>
    <row r="12" spans="1:14" s="33" customFormat="1" ht="18" x14ac:dyDescent="0.25">
      <c r="A12" s="28">
        <v>12</v>
      </c>
      <c r="B12" s="42" t="s">
        <v>73</v>
      </c>
      <c r="C12" s="43">
        <v>6937603</v>
      </c>
      <c r="D12" s="43">
        <v>0</v>
      </c>
      <c r="E12" s="43">
        <f t="shared" si="0"/>
        <v>6937603</v>
      </c>
      <c r="F12" s="43">
        <v>3710000</v>
      </c>
      <c r="G12" s="43">
        <f t="shared" si="2"/>
        <v>3227603</v>
      </c>
      <c r="H12" s="31">
        <f t="shared" si="3"/>
        <v>3710</v>
      </c>
      <c r="I12" s="31">
        <f t="shared" si="1"/>
        <v>3223893</v>
      </c>
      <c r="J12" s="44"/>
      <c r="L12" s="34"/>
      <c r="M12" s="40"/>
      <c r="N12" s="34"/>
    </row>
    <row r="13" spans="1:14" s="33" customFormat="1" ht="18" x14ac:dyDescent="0.25">
      <c r="A13" s="28">
        <v>13</v>
      </c>
      <c r="B13" s="42" t="s">
        <v>74</v>
      </c>
      <c r="C13" s="43">
        <v>13501</v>
      </c>
      <c r="D13" s="43">
        <v>0</v>
      </c>
      <c r="E13" s="43">
        <f t="shared" si="0"/>
        <v>13501</v>
      </c>
      <c r="F13" s="43">
        <v>0</v>
      </c>
      <c r="G13" s="43">
        <f t="shared" si="2"/>
        <v>13501</v>
      </c>
      <c r="H13" s="31">
        <f t="shared" si="3"/>
        <v>0</v>
      </c>
      <c r="I13" s="31">
        <f t="shared" si="1"/>
        <v>13501</v>
      </c>
      <c r="J13" s="44"/>
      <c r="L13" s="34"/>
      <c r="M13" s="40"/>
      <c r="N13" s="34"/>
    </row>
    <row r="14" spans="1:14" s="33" customFormat="1" ht="36" x14ac:dyDescent="0.25">
      <c r="A14" s="28">
        <v>14</v>
      </c>
      <c r="B14" s="42" t="s">
        <v>12</v>
      </c>
      <c r="C14" s="45">
        <v>630472</v>
      </c>
      <c r="D14" s="45">
        <v>6197306</v>
      </c>
      <c r="E14" s="43">
        <f t="shared" si="0"/>
        <v>6827778</v>
      </c>
      <c r="F14" s="45">
        <v>6158000</v>
      </c>
      <c r="G14" s="43">
        <f t="shared" si="2"/>
        <v>669778</v>
      </c>
      <c r="H14" s="31">
        <f t="shared" si="3"/>
        <v>6158</v>
      </c>
      <c r="I14" s="31">
        <f t="shared" si="1"/>
        <v>663620</v>
      </c>
      <c r="J14" s="44" t="s">
        <v>47</v>
      </c>
      <c r="L14" s="34"/>
      <c r="M14" s="34"/>
      <c r="N14" s="34"/>
    </row>
    <row r="15" spans="1:14" s="33" customFormat="1" ht="36" x14ac:dyDescent="0.25">
      <c r="A15" s="28">
        <v>3</v>
      </c>
      <c r="B15" s="36" t="s">
        <v>9</v>
      </c>
      <c r="C15" s="37">
        <v>0</v>
      </c>
      <c r="D15" s="37"/>
      <c r="E15" s="37">
        <f t="shared" ref="E15" si="4">C15+D15</f>
        <v>0</v>
      </c>
      <c r="F15" s="37">
        <v>0</v>
      </c>
      <c r="G15" s="37">
        <f t="shared" ref="G15" si="5">E15-F15</f>
        <v>0</v>
      </c>
      <c r="H15" s="31">
        <f t="shared" ref="H15" si="6">0.1%*F15</f>
        <v>0</v>
      </c>
      <c r="I15" s="31">
        <f t="shared" ref="I15" si="7">G15-H15</f>
        <v>0</v>
      </c>
      <c r="J15" s="38" t="s">
        <v>48</v>
      </c>
      <c r="L15" s="34"/>
      <c r="M15" s="34"/>
      <c r="N15" s="34"/>
    </row>
    <row r="16" spans="1:14" s="33" customFormat="1" ht="36.75" thickBot="1" x14ac:dyDescent="0.3">
      <c r="A16" s="28">
        <v>5</v>
      </c>
      <c r="B16" s="36" t="s">
        <v>13</v>
      </c>
      <c r="C16" s="37">
        <v>0</v>
      </c>
      <c r="D16" s="37"/>
      <c r="E16" s="37">
        <f>C16+D16</f>
        <v>0</v>
      </c>
      <c r="F16" s="37">
        <v>0</v>
      </c>
      <c r="G16" s="37">
        <f>E16-F16</f>
        <v>0</v>
      </c>
      <c r="H16" s="31">
        <f>0.1%*F16</f>
        <v>0</v>
      </c>
      <c r="I16" s="31">
        <f>G16-H16</f>
        <v>0</v>
      </c>
      <c r="J16" s="38" t="s">
        <v>48</v>
      </c>
      <c r="L16" s="34"/>
      <c r="M16" s="34"/>
      <c r="N16" s="34"/>
    </row>
    <row r="17" spans="1:14" s="33" customFormat="1" ht="18.75" thickBot="1" x14ac:dyDescent="0.3">
      <c r="A17" s="102" t="s">
        <v>5</v>
      </c>
      <c r="B17" s="103"/>
      <c r="C17" s="46">
        <f>SUM(C3:C14)</f>
        <v>9461301</v>
      </c>
      <c r="D17" s="46">
        <f>SUM(D3:D14)</f>
        <v>60468911</v>
      </c>
      <c r="E17" s="46">
        <f>SUM(E3:E14)</f>
        <v>69930212</v>
      </c>
      <c r="F17" s="46">
        <f>SUM(F3:F14)</f>
        <v>53065000</v>
      </c>
      <c r="G17" s="46">
        <f t="shared" si="2"/>
        <v>16865212</v>
      </c>
      <c r="H17" s="47">
        <f>SUM(H3:H14)</f>
        <v>53065</v>
      </c>
      <c r="I17" s="47">
        <f>SUM(I3:I14)</f>
        <v>16812147</v>
      </c>
      <c r="J17" s="48"/>
      <c r="L17" s="34"/>
      <c r="M17" s="34"/>
      <c r="N17" s="34"/>
    </row>
    <row r="18" spans="1:14" s="27" customFormat="1" ht="18.75" x14ac:dyDescent="0.3">
      <c r="A18" s="49"/>
      <c r="J18" s="50"/>
      <c r="L18" s="51"/>
      <c r="M18" s="51"/>
      <c r="N18" s="51"/>
    </row>
    <row r="19" spans="1:14" ht="18.75" x14ac:dyDescent="0.3">
      <c r="A19" t="s">
        <v>50</v>
      </c>
      <c r="B19" s="8"/>
    </row>
    <row r="20" spans="1:14" ht="15.75" x14ac:dyDescent="0.25">
      <c r="B20" s="9"/>
      <c r="C20" s="10"/>
      <c r="D20" s="10"/>
      <c r="E20" s="10"/>
      <c r="F20" s="10"/>
      <c r="G20" s="10"/>
      <c r="H20" s="10"/>
      <c r="I20" s="10"/>
    </row>
  </sheetData>
  <mergeCells count="2">
    <mergeCell ref="A1:J1"/>
    <mergeCell ref="A17:B1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topLeftCell="A2" zoomScale="60" zoomScaleNormal="50" workbookViewId="0">
      <selection activeCell="E21" sqref="E21"/>
    </sheetView>
  </sheetViews>
  <sheetFormatPr defaultRowHeight="15" x14ac:dyDescent="0.25"/>
  <cols>
    <col min="1" max="1" width="9.7109375" style="18" customWidth="1"/>
    <col min="2" max="2" width="24" customWidth="1"/>
    <col min="3" max="3" width="18.42578125" customWidth="1"/>
    <col min="4" max="4" width="19.42578125" customWidth="1"/>
    <col min="5" max="6" width="18.5703125" customWidth="1"/>
    <col min="7" max="7" width="17.5703125" customWidth="1"/>
    <col min="8" max="8" width="17.7109375" customWidth="1"/>
    <col min="9" max="9" width="18.140625" customWidth="1"/>
    <col min="10" max="11" width="23.42578125" customWidth="1"/>
    <col min="12" max="12" width="31.140625" style="19" customWidth="1"/>
    <col min="15" max="15" width="16.85546875" customWidth="1"/>
  </cols>
  <sheetData>
    <row r="1" spans="1:16" ht="21" thickBot="1" x14ac:dyDescent="0.3">
      <c r="A1" s="107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6" s="27" customFormat="1" ht="90.75" thickBot="1" x14ac:dyDescent="0.35">
      <c r="A2" s="20" t="s">
        <v>45</v>
      </c>
      <c r="B2" s="21" t="s">
        <v>1</v>
      </c>
      <c r="C2" s="22" t="s">
        <v>70</v>
      </c>
      <c r="D2" s="22" t="s">
        <v>69</v>
      </c>
      <c r="E2" s="22" t="s">
        <v>68</v>
      </c>
      <c r="F2" s="23" t="s">
        <v>67</v>
      </c>
      <c r="G2" s="24" t="s">
        <v>4</v>
      </c>
      <c r="H2" s="25" t="s">
        <v>71</v>
      </c>
      <c r="I2" s="25" t="s">
        <v>80</v>
      </c>
      <c r="J2" s="25" t="s">
        <v>78</v>
      </c>
      <c r="K2" s="58" t="s">
        <v>81</v>
      </c>
      <c r="L2" s="26" t="s">
        <v>46</v>
      </c>
    </row>
    <row r="3" spans="1:16" s="33" customFormat="1" ht="23.25" customHeight="1" x14ac:dyDescent="0.25">
      <c r="A3" s="28">
        <v>1</v>
      </c>
      <c r="B3" s="29" t="s">
        <v>7</v>
      </c>
      <c r="C3" s="30">
        <v>-835939</v>
      </c>
      <c r="D3" s="30">
        <v>0</v>
      </c>
      <c r="E3" s="30">
        <f t="shared" ref="E3:E14" si="0">C3+D3</f>
        <v>-835939</v>
      </c>
      <c r="F3" s="30">
        <v>0</v>
      </c>
      <c r="G3" s="30">
        <f>C3+D3-F3</f>
        <v>-835939</v>
      </c>
      <c r="H3" s="31">
        <f>0.1%*F3</f>
        <v>0</v>
      </c>
      <c r="I3" s="31">
        <f t="shared" ref="I3:I15" si="1">G3-H3</f>
        <v>-835939</v>
      </c>
      <c r="J3" s="31"/>
      <c r="K3" s="59">
        <f>J3+I3</f>
        <v>-835939</v>
      </c>
      <c r="L3" s="32" t="s">
        <v>66</v>
      </c>
      <c r="N3" s="34"/>
      <c r="O3" s="34"/>
      <c r="P3" s="34"/>
    </row>
    <row r="4" spans="1:16" s="33" customFormat="1" ht="36" x14ac:dyDescent="0.25">
      <c r="A4" s="28">
        <v>2</v>
      </c>
      <c r="B4" s="36" t="s">
        <v>8</v>
      </c>
      <c r="C4" s="37">
        <v>1506679</v>
      </c>
      <c r="D4" s="37">
        <v>0</v>
      </c>
      <c r="E4" s="37">
        <f t="shared" si="0"/>
        <v>1506679</v>
      </c>
      <c r="F4" s="37">
        <v>0</v>
      </c>
      <c r="G4" s="37">
        <f t="shared" ref="G4:G15" si="2">E4-F4</f>
        <v>1506679</v>
      </c>
      <c r="H4" s="31">
        <f t="shared" ref="H4:H15" si="3">0.1%*F4</f>
        <v>0</v>
      </c>
      <c r="I4" s="31">
        <f t="shared" si="1"/>
        <v>1506679</v>
      </c>
      <c r="J4" s="31"/>
      <c r="K4" s="60">
        <f t="shared" ref="K4:K14" si="4">J4+I4</f>
        <v>1506679</v>
      </c>
      <c r="L4" s="38" t="s">
        <v>47</v>
      </c>
      <c r="N4" s="34"/>
      <c r="O4" s="34"/>
      <c r="P4" s="34"/>
    </row>
    <row r="5" spans="1:16" s="33" customFormat="1" ht="23.25" x14ac:dyDescent="0.25">
      <c r="A5" s="28">
        <v>4</v>
      </c>
      <c r="B5" s="36" t="s">
        <v>10</v>
      </c>
      <c r="C5" s="37">
        <v>303711</v>
      </c>
      <c r="D5" s="37">
        <v>2000000</v>
      </c>
      <c r="E5" s="37">
        <f t="shared" si="0"/>
        <v>2303711</v>
      </c>
      <c r="F5" s="37">
        <v>2270000</v>
      </c>
      <c r="G5" s="37">
        <f t="shared" si="2"/>
        <v>33711</v>
      </c>
      <c r="H5" s="31">
        <f t="shared" si="3"/>
        <v>2270</v>
      </c>
      <c r="I5" s="31">
        <f t="shared" si="1"/>
        <v>31441</v>
      </c>
      <c r="J5" s="31">
        <v>-2000000</v>
      </c>
      <c r="K5" s="60">
        <f t="shared" si="4"/>
        <v>-1968559</v>
      </c>
      <c r="L5" s="38" t="s">
        <v>66</v>
      </c>
      <c r="N5" s="34"/>
      <c r="O5" s="39"/>
      <c r="P5" s="34"/>
    </row>
    <row r="6" spans="1:16" s="33" customFormat="1" ht="23.25" x14ac:dyDescent="0.25">
      <c r="A6" s="28">
        <v>6</v>
      </c>
      <c r="B6" s="36" t="s">
        <v>14</v>
      </c>
      <c r="C6" s="37">
        <v>5180543</v>
      </c>
      <c r="D6" s="37">
        <v>1000000</v>
      </c>
      <c r="E6" s="37">
        <f t="shared" si="0"/>
        <v>6180543</v>
      </c>
      <c r="F6" s="37">
        <v>6152000</v>
      </c>
      <c r="G6" s="37">
        <f t="shared" si="2"/>
        <v>28543</v>
      </c>
      <c r="H6" s="31">
        <f t="shared" si="3"/>
        <v>6152</v>
      </c>
      <c r="I6" s="31">
        <f t="shared" si="1"/>
        <v>22391</v>
      </c>
      <c r="J6" s="31">
        <v>-1000000</v>
      </c>
      <c r="K6" s="60">
        <f t="shared" si="4"/>
        <v>-977609</v>
      </c>
      <c r="L6" s="38" t="s">
        <v>66</v>
      </c>
      <c r="N6" s="34"/>
      <c r="O6" s="39"/>
      <c r="P6" s="34"/>
    </row>
    <row r="7" spans="1:16" s="33" customFormat="1" ht="23.25" x14ac:dyDescent="0.25">
      <c r="A7" s="28">
        <v>7</v>
      </c>
      <c r="B7" s="36" t="s">
        <v>15</v>
      </c>
      <c r="C7" s="37">
        <v>8696</v>
      </c>
      <c r="D7" s="37">
        <v>9348792</v>
      </c>
      <c r="E7" s="37">
        <v>9357488</v>
      </c>
      <c r="F7" s="37">
        <v>9328000</v>
      </c>
      <c r="G7" s="37">
        <f t="shared" si="2"/>
        <v>29488</v>
      </c>
      <c r="H7" s="31">
        <f t="shared" si="3"/>
        <v>9328</v>
      </c>
      <c r="I7" s="31">
        <f t="shared" si="1"/>
        <v>20160</v>
      </c>
      <c r="J7" s="31"/>
      <c r="K7" s="60">
        <f t="shared" si="4"/>
        <v>20160</v>
      </c>
      <c r="L7" s="38" t="s">
        <v>66</v>
      </c>
      <c r="N7" s="34"/>
      <c r="O7" s="39"/>
      <c r="P7" s="34"/>
    </row>
    <row r="8" spans="1:16" s="33" customFormat="1" ht="36" hidden="1" x14ac:dyDescent="0.25">
      <c r="A8" s="28">
        <v>8</v>
      </c>
      <c r="B8" s="36" t="s">
        <v>16</v>
      </c>
      <c r="C8" s="37">
        <v>0</v>
      </c>
      <c r="D8" s="37"/>
      <c r="E8" s="37">
        <f t="shared" si="0"/>
        <v>0</v>
      </c>
      <c r="F8" s="37"/>
      <c r="G8" s="37">
        <f t="shared" si="2"/>
        <v>0</v>
      </c>
      <c r="H8" s="31">
        <f t="shared" si="3"/>
        <v>0</v>
      </c>
      <c r="I8" s="31">
        <f t="shared" si="1"/>
        <v>0</v>
      </c>
      <c r="J8" s="31"/>
      <c r="K8" s="60">
        <f t="shared" si="4"/>
        <v>0</v>
      </c>
      <c r="L8" s="38" t="s">
        <v>48</v>
      </c>
      <c r="N8" s="34"/>
      <c r="O8" s="39"/>
      <c r="P8" s="34"/>
    </row>
    <row r="9" spans="1:16" s="33" customFormat="1" ht="23.25" x14ac:dyDescent="0.25">
      <c r="A9" s="28">
        <v>9</v>
      </c>
      <c r="B9" s="36" t="s">
        <v>65</v>
      </c>
      <c r="C9" s="37">
        <v>-3750</v>
      </c>
      <c r="D9" s="37">
        <v>0</v>
      </c>
      <c r="E9" s="37">
        <f t="shared" si="0"/>
        <v>-3750</v>
      </c>
      <c r="F9" s="37"/>
      <c r="G9" s="37">
        <f t="shared" si="2"/>
        <v>-3750</v>
      </c>
      <c r="H9" s="31">
        <f t="shared" si="3"/>
        <v>0</v>
      </c>
      <c r="I9" s="31">
        <f t="shared" si="1"/>
        <v>-3750</v>
      </c>
      <c r="J9" s="31"/>
      <c r="K9" s="60">
        <f t="shared" si="4"/>
        <v>-3750</v>
      </c>
      <c r="L9" s="38" t="s">
        <v>66</v>
      </c>
      <c r="N9" s="34"/>
      <c r="O9" s="34"/>
      <c r="P9" s="34"/>
    </row>
    <row r="10" spans="1:16" s="33" customFormat="1" ht="36" hidden="1" x14ac:dyDescent="0.25">
      <c r="A10" s="28">
        <v>10</v>
      </c>
      <c r="B10" s="36" t="s">
        <v>37</v>
      </c>
      <c r="C10" s="37">
        <v>0</v>
      </c>
      <c r="D10" s="37"/>
      <c r="E10" s="37">
        <f t="shared" si="0"/>
        <v>0</v>
      </c>
      <c r="F10" s="37"/>
      <c r="G10" s="37">
        <f t="shared" si="2"/>
        <v>0</v>
      </c>
      <c r="H10" s="31">
        <f t="shared" si="3"/>
        <v>0</v>
      </c>
      <c r="I10" s="31">
        <f t="shared" si="1"/>
        <v>0</v>
      </c>
      <c r="J10" s="31"/>
      <c r="K10" s="60">
        <f t="shared" si="4"/>
        <v>0</v>
      </c>
      <c r="L10" s="38" t="s">
        <v>48</v>
      </c>
      <c r="N10" s="34"/>
      <c r="O10" s="34"/>
      <c r="P10" s="34"/>
    </row>
    <row r="11" spans="1:16" s="33" customFormat="1" ht="23.25" x14ac:dyDescent="0.25">
      <c r="A11" s="28">
        <v>11</v>
      </c>
      <c r="B11" s="36" t="s">
        <v>60</v>
      </c>
      <c r="C11" s="37">
        <v>6751193</v>
      </c>
      <c r="D11" s="37">
        <v>0</v>
      </c>
      <c r="E11" s="37">
        <f t="shared" si="0"/>
        <v>6751193</v>
      </c>
      <c r="F11" s="37">
        <v>7736000</v>
      </c>
      <c r="G11" s="37">
        <f t="shared" si="2"/>
        <v>-984807</v>
      </c>
      <c r="H11" s="31">
        <f t="shared" si="3"/>
        <v>7736</v>
      </c>
      <c r="I11" s="31">
        <f t="shared" si="1"/>
        <v>-992543</v>
      </c>
      <c r="J11" s="31"/>
      <c r="K11" s="60">
        <f t="shared" si="4"/>
        <v>-992543</v>
      </c>
      <c r="L11" s="38" t="s">
        <v>66</v>
      </c>
      <c r="N11" s="34"/>
      <c r="O11" s="40"/>
      <c r="P11" s="34"/>
    </row>
    <row r="12" spans="1:16" s="33" customFormat="1" ht="23.25" x14ac:dyDescent="0.25">
      <c r="A12" s="28">
        <v>12</v>
      </c>
      <c r="B12" s="53" t="s">
        <v>73</v>
      </c>
      <c r="C12" s="54">
        <v>3223893</v>
      </c>
      <c r="D12" s="54">
        <v>0</v>
      </c>
      <c r="E12" s="54">
        <f t="shared" si="0"/>
        <v>3223893</v>
      </c>
      <c r="F12" s="54">
        <v>2128000</v>
      </c>
      <c r="G12" s="54">
        <f t="shared" si="2"/>
        <v>1095893</v>
      </c>
      <c r="H12" s="55">
        <f t="shared" si="3"/>
        <v>2128</v>
      </c>
      <c r="I12" s="55">
        <f t="shared" si="1"/>
        <v>1093765</v>
      </c>
      <c r="J12" s="56"/>
      <c r="K12" s="60">
        <f t="shared" si="4"/>
        <v>1093765</v>
      </c>
      <c r="L12" s="44" t="s">
        <v>77</v>
      </c>
      <c r="N12" s="34"/>
      <c r="O12" s="40"/>
      <c r="P12" s="34"/>
    </row>
    <row r="13" spans="1:16" s="33" customFormat="1" ht="23.25" x14ac:dyDescent="0.25">
      <c r="A13" s="28">
        <v>13</v>
      </c>
      <c r="B13" s="53" t="s">
        <v>74</v>
      </c>
      <c r="C13" s="54">
        <v>13501</v>
      </c>
      <c r="D13" s="54">
        <v>0</v>
      </c>
      <c r="E13" s="54">
        <f t="shared" si="0"/>
        <v>13501</v>
      </c>
      <c r="F13" s="54"/>
      <c r="G13" s="54">
        <f t="shared" si="2"/>
        <v>13501</v>
      </c>
      <c r="H13" s="55">
        <f t="shared" si="3"/>
        <v>0</v>
      </c>
      <c r="I13" s="55">
        <f t="shared" si="1"/>
        <v>13501</v>
      </c>
      <c r="J13" s="55"/>
      <c r="K13" s="60">
        <f t="shared" si="4"/>
        <v>13501</v>
      </c>
      <c r="L13" s="38" t="s">
        <v>66</v>
      </c>
      <c r="N13" s="34"/>
      <c r="O13" s="40"/>
      <c r="P13" s="34"/>
    </row>
    <row r="14" spans="1:16" s="33" customFormat="1" ht="36" x14ac:dyDescent="0.25">
      <c r="A14" s="28">
        <v>14</v>
      </c>
      <c r="B14" s="42" t="s">
        <v>12</v>
      </c>
      <c r="C14" s="45">
        <v>663620</v>
      </c>
      <c r="D14" s="45">
        <v>0</v>
      </c>
      <c r="E14" s="43">
        <f t="shared" si="0"/>
        <v>663620</v>
      </c>
      <c r="F14" s="45">
        <v>158000</v>
      </c>
      <c r="G14" s="43">
        <f t="shared" si="2"/>
        <v>505620</v>
      </c>
      <c r="H14" s="31">
        <f t="shared" si="3"/>
        <v>158</v>
      </c>
      <c r="I14" s="31">
        <f t="shared" si="1"/>
        <v>505462</v>
      </c>
      <c r="J14" s="57"/>
      <c r="K14" s="59">
        <f t="shared" si="4"/>
        <v>505462</v>
      </c>
      <c r="L14" s="44" t="s">
        <v>47</v>
      </c>
      <c r="N14" s="34"/>
      <c r="O14" s="34"/>
      <c r="P14" s="34"/>
    </row>
    <row r="15" spans="1:16" s="33" customFormat="1" ht="36" x14ac:dyDescent="0.25">
      <c r="A15" s="28">
        <v>3</v>
      </c>
      <c r="B15" s="36" t="s">
        <v>9</v>
      </c>
      <c r="C15" s="37">
        <v>0</v>
      </c>
      <c r="D15" s="37">
        <v>0</v>
      </c>
      <c r="E15" s="37">
        <v>0</v>
      </c>
      <c r="F15" s="37"/>
      <c r="G15" s="37">
        <f t="shared" si="2"/>
        <v>0</v>
      </c>
      <c r="H15" s="31">
        <f t="shared" si="3"/>
        <v>0</v>
      </c>
      <c r="I15" s="31">
        <f t="shared" si="1"/>
        <v>0</v>
      </c>
      <c r="J15" s="31"/>
      <c r="K15" s="63">
        <v>0</v>
      </c>
      <c r="L15" s="62" t="s">
        <v>48</v>
      </c>
      <c r="N15" s="34"/>
      <c r="O15" s="34"/>
      <c r="P15" s="34"/>
    </row>
    <row r="16" spans="1:16" s="33" customFormat="1" ht="36.75" thickBot="1" x14ac:dyDescent="0.3">
      <c r="A16" s="88">
        <v>5</v>
      </c>
      <c r="B16" s="42" t="s">
        <v>13</v>
      </c>
      <c r="C16" s="43">
        <v>0</v>
      </c>
      <c r="D16" s="43"/>
      <c r="E16" s="43">
        <f>C16+D16</f>
        <v>0</v>
      </c>
      <c r="F16" s="43">
        <f ca="1">SUM(F3:F16)</f>
        <v>0</v>
      </c>
      <c r="G16" s="43">
        <f ca="1">E16-F16</f>
        <v>0</v>
      </c>
      <c r="H16" s="57">
        <f ca="1">0.1%*F16</f>
        <v>0</v>
      </c>
      <c r="I16" s="57">
        <f ca="1">G16-H16</f>
        <v>0</v>
      </c>
      <c r="J16" s="57"/>
      <c r="K16" s="89">
        <v>0</v>
      </c>
      <c r="L16" s="90" t="s">
        <v>48</v>
      </c>
      <c r="N16" s="34"/>
      <c r="O16" s="34"/>
      <c r="P16" s="34"/>
    </row>
    <row r="17" spans="1:16" s="33" customFormat="1" ht="24" thickBot="1" x14ac:dyDescent="0.3">
      <c r="A17" s="102" t="s">
        <v>5</v>
      </c>
      <c r="B17" s="103"/>
      <c r="C17" s="46">
        <f>SUM(C3:C14)</f>
        <v>16812147</v>
      </c>
      <c r="D17" s="46">
        <f>SUM(D3:D15)</f>
        <v>12348792</v>
      </c>
      <c r="E17" s="46">
        <f>SUM(E3:E14)</f>
        <v>29160939</v>
      </c>
      <c r="F17" s="46">
        <f>SUM(F3:F14)</f>
        <v>27772000</v>
      </c>
      <c r="G17" s="46">
        <f>SUM(G3:G14)</f>
        <v>1388939</v>
      </c>
      <c r="H17" s="47">
        <f>SUM(H3:H14)</f>
        <v>27772</v>
      </c>
      <c r="I17" s="47">
        <f>SUM(I3:I14)</f>
        <v>1361167</v>
      </c>
      <c r="J17" s="47">
        <f>SUM(J3:J16)</f>
        <v>-3000000</v>
      </c>
      <c r="K17" s="61">
        <v>-1638833</v>
      </c>
      <c r="L17" s="48"/>
      <c r="N17" s="34"/>
      <c r="O17" s="34"/>
      <c r="P17" s="34"/>
    </row>
    <row r="18" spans="1:16" s="27" customFormat="1" ht="18.75" x14ac:dyDescent="0.3">
      <c r="A18" s="49"/>
      <c r="L18" s="50"/>
      <c r="N18" s="51"/>
      <c r="O18" s="51"/>
      <c r="P18" s="51"/>
    </row>
    <row r="19" spans="1:16" ht="18.75" x14ac:dyDescent="0.3">
      <c r="A19" t="s">
        <v>50</v>
      </c>
      <c r="B19" s="8"/>
    </row>
    <row r="20" spans="1:16" ht="15.75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</row>
  </sheetData>
  <mergeCells count="2">
    <mergeCell ref="A1:L1"/>
    <mergeCell ref="A17:B17"/>
  </mergeCells>
  <pageMargins left="0.7" right="0.7" top="0.75" bottom="0.75" header="0.3" footer="0.3"/>
  <pageSetup paperSize="9" scale="5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3" zoomScale="60" zoomScaleNormal="60" workbookViewId="0">
      <selection activeCell="D5" sqref="D5"/>
    </sheetView>
  </sheetViews>
  <sheetFormatPr defaultRowHeight="15" x14ac:dyDescent="0.25"/>
  <cols>
    <col min="1" max="1" width="9.7109375" style="18" customWidth="1"/>
    <col min="2" max="2" width="29" customWidth="1"/>
    <col min="3" max="3" width="27.7109375" bestFit="1" customWidth="1"/>
    <col min="4" max="4" width="22.7109375" customWidth="1"/>
    <col min="5" max="5" width="22.42578125" customWidth="1"/>
    <col min="6" max="6" width="24.28515625" customWidth="1"/>
    <col min="7" max="7" width="20.140625" customWidth="1"/>
    <col min="8" max="8" width="21.7109375" customWidth="1"/>
    <col min="9" max="9" width="26" customWidth="1"/>
    <col min="10" max="10" width="60.5703125" style="19" customWidth="1"/>
    <col min="13" max="13" width="16.85546875" customWidth="1"/>
  </cols>
  <sheetData>
    <row r="1" spans="1:14" ht="24" thickBot="1" x14ac:dyDescent="0.3">
      <c r="A1" s="104" t="s">
        <v>79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4" s="27" customFormat="1" ht="140.25" thickBot="1" x14ac:dyDescent="0.35">
      <c r="A2" s="64" t="s">
        <v>45</v>
      </c>
      <c r="B2" s="65" t="s">
        <v>1</v>
      </c>
      <c r="C2" s="66" t="s">
        <v>70</v>
      </c>
      <c r="D2" s="66" t="s">
        <v>69</v>
      </c>
      <c r="E2" s="66" t="s">
        <v>68</v>
      </c>
      <c r="F2" s="67" t="s">
        <v>67</v>
      </c>
      <c r="G2" s="68" t="s">
        <v>4</v>
      </c>
      <c r="H2" s="69" t="s">
        <v>71</v>
      </c>
      <c r="I2" s="69" t="s">
        <v>72</v>
      </c>
      <c r="J2" s="70" t="s">
        <v>46</v>
      </c>
    </row>
    <row r="3" spans="1:14" s="33" customFormat="1" ht="23.25" customHeight="1" x14ac:dyDescent="0.25">
      <c r="A3" s="71">
        <v>1</v>
      </c>
      <c r="B3" s="72" t="s">
        <v>7</v>
      </c>
      <c r="C3" s="73">
        <f>'MARCH, 2018'!K3</f>
        <v>-835939</v>
      </c>
      <c r="D3" s="73"/>
      <c r="E3" s="73">
        <f>C3+D3</f>
        <v>-835939</v>
      </c>
      <c r="F3" s="73"/>
      <c r="G3" s="73">
        <f>E3-F3</f>
        <v>-835939</v>
      </c>
      <c r="H3" s="74">
        <f>0.1%*F3</f>
        <v>0</v>
      </c>
      <c r="I3" s="74">
        <f t="shared" ref="I3:I15" si="0">G3-H3</f>
        <v>-835939</v>
      </c>
      <c r="J3" s="75" t="s">
        <v>66</v>
      </c>
      <c r="L3" s="34"/>
      <c r="M3" s="34"/>
      <c r="N3" s="34"/>
    </row>
    <row r="4" spans="1:14" s="33" customFormat="1" ht="46.5" x14ac:dyDescent="0.25">
      <c r="A4" s="71">
        <v>2</v>
      </c>
      <c r="B4" s="76" t="s">
        <v>8</v>
      </c>
      <c r="C4" s="73">
        <f>'MARCH, 2018'!K4</f>
        <v>1506679</v>
      </c>
      <c r="D4" s="77"/>
      <c r="E4" s="73">
        <f t="shared" ref="E4:E16" si="1">C4+D4</f>
        <v>1506679</v>
      </c>
      <c r="F4" s="77"/>
      <c r="G4" s="73">
        <f t="shared" ref="G4:G16" si="2">E4-F4</f>
        <v>1506679</v>
      </c>
      <c r="H4" s="74">
        <f t="shared" ref="H4:H15" si="3">0.1%*F4</f>
        <v>0</v>
      </c>
      <c r="I4" s="74">
        <f t="shared" si="0"/>
        <v>1506679</v>
      </c>
      <c r="J4" s="78" t="s">
        <v>47</v>
      </c>
      <c r="L4" s="34"/>
      <c r="M4" s="34"/>
      <c r="N4" s="34"/>
    </row>
    <row r="5" spans="1:14" s="33" customFormat="1" ht="23.25" x14ac:dyDescent="0.25">
      <c r="A5" s="71">
        <v>4</v>
      </c>
      <c r="B5" s="76" t="s">
        <v>10</v>
      </c>
      <c r="C5" s="73">
        <f>'MARCH, 2018'!K5</f>
        <v>-1968559</v>
      </c>
      <c r="D5" s="77"/>
      <c r="E5" s="73">
        <f t="shared" si="1"/>
        <v>-1968559</v>
      </c>
      <c r="F5" s="77"/>
      <c r="G5" s="73">
        <f t="shared" si="2"/>
        <v>-1968559</v>
      </c>
      <c r="H5" s="74">
        <f t="shared" si="3"/>
        <v>0</v>
      </c>
      <c r="I5" s="74">
        <f t="shared" si="0"/>
        <v>-1968559</v>
      </c>
      <c r="J5" s="78" t="s">
        <v>66</v>
      </c>
      <c r="L5" s="34"/>
      <c r="M5" s="39"/>
      <c r="N5" s="34"/>
    </row>
    <row r="6" spans="1:14" s="33" customFormat="1" ht="23.25" x14ac:dyDescent="0.25">
      <c r="A6" s="71">
        <v>6</v>
      </c>
      <c r="B6" s="76" t="s">
        <v>14</v>
      </c>
      <c r="C6" s="73">
        <f>'MARCH, 2018'!K6</f>
        <v>-977609</v>
      </c>
      <c r="D6" s="77"/>
      <c r="E6" s="73">
        <f t="shared" si="1"/>
        <v>-977609</v>
      </c>
      <c r="F6" s="77"/>
      <c r="G6" s="73">
        <f t="shared" si="2"/>
        <v>-977609</v>
      </c>
      <c r="H6" s="74">
        <f t="shared" si="3"/>
        <v>0</v>
      </c>
      <c r="I6" s="74">
        <f t="shared" si="0"/>
        <v>-977609</v>
      </c>
      <c r="J6" s="78" t="s">
        <v>66</v>
      </c>
      <c r="L6" s="34"/>
      <c r="M6" s="39"/>
      <c r="N6" s="34"/>
    </row>
    <row r="7" spans="1:14" s="33" customFormat="1" ht="23.25" x14ac:dyDescent="0.25">
      <c r="A7" s="71">
        <v>7</v>
      </c>
      <c r="B7" s="76" t="s">
        <v>15</v>
      </c>
      <c r="C7" s="73">
        <f>'MARCH, 2018'!K7</f>
        <v>20160</v>
      </c>
      <c r="D7" s="77"/>
      <c r="E7" s="73">
        <f t="shared" si="1"/>
        <v>20160</v>
      </c>
      <c r="F7" s="77"/>
      <c r="G7" s="73">
        <f t="shared" si="2"/>
        <v>20160</v>
      </c>
      <c r="H7" s="74">
        <f t="shared" si="3"/>
        <v>0</v>
      </c>
      <c r="I7" s="74">
        <f t="shared" si="0"/>
        <v>20160</v>
      </c>
      <c r="J7" s="78" t="s">
        <v>66</v>
      </c>
      <c r="L7" s="34"/>
      <c r="M7" s="39"/>
      <c r="N7" s="34"/>
    </row>
    <row r="8" spans="1:14" s="33" customFormat="1" ht="69.75" hidden="1" x14ac:dyDescent="0.25">
      <c r="A8" s="71">
        <v>8</v>
      </c>
      <c r="B8" s="76" t="s">
        <v>16</v>
      </c>
      <c r="C8" s="73">
        <f>'MARCH, 2018'!K8</f>
        <v>0</v>
      </c>
      <c r="D8" s="77"/>
      <c r="E8" s="73">
        <f t="shared" si="1"/>
        <v>0</v>
      </c>
      <c r="F8" s="77"/>
      <c r="G8" s="73">
        <f t="shared" si="2"/>
        <v>0</v>
      </c>
      <c r="H8" s="74">
        <f t="shared" si="3"/>
        <v>0</v>
      </c>
      <c r="I8" s="74">
        <f t="shared" si="0"/>
        <v>0</v>
      </c>
      <c r="J8" s="78" t="s">
        <v>48</v>
      </c>
      <c r="L8" s="34"/>
      <c r="M8" s="39"/>
      <c r="N8" s="34"/>
    </row>
    <row r="9" spans="1:14" s="33" customFormat="1" ht="23.25" x14ac:dyDescent="0.25">
      <c r="A9" s="71">
        <v>9</v>
      </c>
      <c r="B9" s="76" t="s">
        <v>65</v>
      </c>
      <c r="C9" s="73">
        <f>'MARCH, 2018'!K9</f>
        <v>-3750</v>
      </c>
      <c r="D9" s="77"/>
      <c r="E9" s="73">
        <f t="shared" si="1"/>
        <v>-3750</v>
      </c>
      <c r="F9" s="77"/>
      <c r="G9" s="73">
        <f t="shared" si="2"/>
        <v>-3750</v>
      </c>
      <c r="H9" s="74">
        <f t="shared" si="3"/>
        <v>0</v>
      </c>
      <c r="I9" s="74">
        <f t="shared" si="0"/>
        <v>-3750</v>
      </c>
      <c r="J9" s="78" t="s">
        <v>66</v>
      </c>
      <c r="L9" s="34"/>
      <c r="M9" s="34"/>
      <c r="N9" s="34"/>
    </row>
    <row r="10" spans="1:14" s="33" customFormat="1" ht="69.75" hidden="1" x14ac:dyDescent="0.25">
      <c r="A10" s="71">
        <v>10</v>
      </c>
      <c r="B10" s="76" t="s">
        <v>37</v>
      </c>
      <c r="C10" s="73">
        <f>'MARCH, 2018'!K10</f>
        <v>0</v>
      </c>
      <c r="D10" s="77"/>
      <c r="E10" s="73">
        <f t="shared" si="1"/>
        <v>0</v>
      </c>
      <c r="F10" s="77"/>
      <c r="G10" s="73">
        <f t="shared" si="2"/>
        <v>0</v>
      </c>
      <c r="H10" s="74">
        <f t="shared" si="3"/>
        <v>0</v>
      </c>
      <c r="I10" s="74">
        <f t="shared" si="0"/>
        <v>0</v>
      </c>
      <c r="J10" s="78" t="s">
        <v>48</v>
      </c>
      <c r="L10" s="34"/>
      <c r="M10" s="34"/>
      <c r="N10" s="34"/>
    </row>
    <row r="11" spans="1:14" s="33" customFormat="1" ht="23.25" x14ac:dyDescent="0.25">
      <c r="A11" s="71">
        <v>11</v>
      </c>
      <c r="B11" s="76" t="s">
        <v>60</v>
      </c>
      <c r="C11" s="73">
        <f>'MARCH, 2018'!K11</f>
        <v>-992543</v>
      </c>
      <c r="D11" s="77"/>
      <c r="E11" s="73">
        <f t="shared" si="1"/>
        <v>-992543</v>
      </c>
      <c r="F11" s="77"/>
      <c r="G11" s="73">
        <f t="shared" si="2"/>
        <v>-992543</v>
      </c>
      <c r="H11" s="74">
        <f t="shared" si="3"/>
        <v>0</v>
      </c>
      <c r="I11" s="74">
        <f t="shared" si="0"/>
        <v>-992543</v>
      </c>
      <c r="J11" s="78" t="s">
        <v>66</v>
      </c>
      <c r="L11" s="34"/>
      <c r="M11" s="40"/>
      <c r="N11" s="34"/>
    </row>
    <row r="12" spans="1:14" s="33" customFormat="1" ht="23.25" x14ac:dyDescent="0.25">
      <c r="A12" s="71">
        <v>12</v>
      </c>
      <c r="B12" s="79" t="s">
        <v>73</v>
      </c>
      <c r="C12" s="73">
        <f>'MARCH, 2018'!K12</f>
        <v>1093765</v>
      </c>
      <c r="D12" s="80"/>
      <c r="E12" s="73">
        <f t="shared" si="1"/>
        <v>1093765</v>
      </c>
      <c r="F12" s="80"/>
      <c r="G12" s="73">
        <f t="shared" si="2"/>
        <v>1093765</v>
      </c>
      <c r="H12" s="81">
        <f t="shared" si="3"/>
        <v>0</v>
      </c>
      <c r="I12" s="81">
        <f t="shared" si="0"/>
        <v>1093765</v>
      </c>
      <c r="J12" s="82" t="s">
        <v>77</v>
      </c>
      <c r="L12" s="34"/>
      <c r="M12" s="40"/>
      <c r="N12" s="34"/>
    </row>
    <row r="13" spans="1:14" s="33" customFormat="1" ht="23.25" x14ac:dyDescent="0.25">
      <c r="A13" s="71">
        <v>13</v>
      </c>
      <c r="B13" s="79" t="s">
        <v>74</v>
      </c>
      <c r="C13" s="73">
        <f>'MARCH, 2018'!K13</f>
        <v>13501</v>
      </c>
      <c r="D13" s="80"/>
      <c r="E13" s="73">
        <f t="shared" si="1"/>
        <v>13501</v>
      </c>
      <c r="F13" s="80"/>
      <c r="G13" s="73">
        <f t="shared" si="2"/>
        <v>13501</v>
      </c>
      <c r="H13" s="81">
        <f t="shared" si="3"/>
        <v>0</v>
      </c>
      <c r="I13" s="81">
        <f t="shared" si="0"/>
        <v>13501</v>
      </c>
      <c r="J13" s="78" t="s">
        <v>66</v>
      </c>
      <c r="L13" s="34"/>
      <c r="M13" s="40"/>
      <c r="N13" s="34"/>
    </row>
    <row r="14" spans="1:14" s="33" customFormat="1" ht="46.5" x14ac:dyDescent="0.25">
      <c r="A14" s="71">
        <v>14</v>
      </c>
      <c r="B14" s="83" t="s">
        <v>12</v>
      </c>
      <c r="C14" s="73">
        <f>'MARCH, 2018'!K14</f>
        <v>505462</v>
      </c>
      <c r="D14" s="84"/>
      <c r="E14" s="73">
        <f t="shared" si="1"/>
        <v>505462</v>
      </c>
      <c r="F14" s="84"/>
      <c r="G14" s="73">
        <f t="shared" si="2"/>
        <v>505462</v>
      </c>
      <c r="H14" s="74">
        <f t="shared" si="3"/>
        <v>0</v>
      </c>
      <c r="I14" s="74">
        <f t="shared" si="0"/>
        <v>505462</v>
      </c>
      <c r="J14" s="82" t="s">
        <v>47</v>
      </c>
      <c r="L14" s="34"/>
      <c r="M14" s="34"/>
      <c r="N14" s="34"/>
    </row>
    <row r="15" spans="1:14" s="33" customFormat="1" ht="41.25" customHeight="1" x14ac:dyDescent="0.25">
      <c r="A15" s="71">
        <v>3</v>
      </c>
      <c r="B15" s="76" t="s">
        <v>9</v>
      </c>
      <c r="C15" s="73">
        <f>'MARCH, 2018'!K15</f>
        <v>0</v>
      </c>
      <c r="D15" s="77"/>
      <c r="E15" s="73">
        <f t="shared" si="1"/>
        <v>0</v>
      </c>
      <c r="F15" s="77"/>
      <c r="G15" s="73">
        <f t="shared" si="2"/>
        <v>0</v>
      </c>
      <c r="H15" s="74">
        <f t="shared" si="3"/>
        <v>0</v>
      </c>
      <c r="I15" s="74">
        <f t="shared" si="0"/>
        <v>0</v>
      </c>
      <c r="J15" s="78" t="s">
        <v>48</v>
      </c>
      <c r="L15" s="34"/>
      <c r="M15" s="34"/>
      <c r="N15" s="34"/>
    </row>
    <row r="16" spans="1:14" s="33" customFormat="1" ht="42.75" customHeight="1" thickBot="1" x14ac:dyDescent="0.3">
      <c r="A16" s="71">
        <v>5</v>
      </c>
      <c r="B16" s="76" t="s">
        <v>13</v>
      </c>
      <c r="C16" s="73">
        <f>'MARCH, 2018'!K16</f>
        <v>0</v>
      </c>
      <c r="D16" s="77"/>
      <c r="E16" s="73">
        <f t="shared" si="1"/>
        <v>0</v>
      </c>
      <c r="F16" s="77"/>
      <c r="G16" s="73">
        <f t="shared" si="2"/>
        <v>0</v>
      </c>
      <c r="H16" s="74">
        <f>0.1%*F16</f>
        <v>0</v>
      </c>
      <c r="I16" s="74">
        <f>G16-H16</f>
        <v>0</v>
      </c>
      <c r="J16" s="78" t="s">
        <v>48</v>
      </c>
      <c r="L16" s="34"/>
      <c r="M16" s="34"/>
      <c r="N16" s="34"/>
    </row>
    <row r="17" spans="1:14" s="33" customFormat="1" ht="24" thickBot="1" x14ac:dyDescent="0.3">
      <c r="A17" s="110" t="s">
        <v>5</v>
      </c>
      <c r="B17" s="111"/>
      <c r="C17" s="91">
        <f>'MARCH, 2018'!K17</f>
        <v>-1638833</v>
      </c>
      <c r="D17" s="85">
        <f>SUM(D3:D15)</f>
        <v>0</v>
      </c>
      <c r="E17" s="85">
        <f>SUM(E3:E14)</f>
        <v>-1638833</v>
      </c>
      <c r="F17" s="85">
        <f>SUM(F3:F14)</f>
        <v>0</v>
      </c>
      <c r="G17" s="85">
        <f t="shared" ref="G17" si="4">E17-F17</f>
        <v>-1638833</v>
      </c>
      <c r="H17" s="86">
        <f>SUM(H3:H14)</f>
        <v>0</v>
      </c>
      <c r="I17" s="86">
        <f>SUM(I3:I14)</f>
        <v>-1638833</v>
      </c>
      <c r="J17" s="87"/>
      <c r="L17" s="34"/>
      <c r="M17" s="34"/>
      <c r="N17" s="34"/>
    </row>
    <row r="18" spans="1:14" s="27" customFormat="1" ht="18.75" x14ac:dyDescent="0.3">
      <c r="A18" s="49"/>
      <c r="J18" s="50"/>
      <c r="L18" s="51"/>
      <c r="M18" s="51"/>
      <c r="N18" s="51"/>
    </row>
    <row r="19" spans="1:14" ht="18.75" x14ac:dyDescent="0.3">
      <c r="A19" t="s">
        <v>50</v>
      </c>
      <c r="B19" s="8"/>
    </row>
    <row r="20" spans="1:14" ht="15.75" x14ac:dyDescent="0.25">
      <c r="B20" s="9"/>
      <c r="C20" s="10"/>
      <c r="D20" s="10"/>
      <c r="E20" s="10"/>
      <c r="F20" s="10"/>
      <c r="G20" s="10"/>
      <c r="H20" s="10"/>
      <c r="I20" s="10"/>
    </row>
  </sheetData>
  <mergeCells count="2">
    <mergeCell ref="A1:J1"/>
    <mergeCell ref="A17:B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11" sqref="D11"/>
    </sheetView>
  </sheetViews>
  <sheetFormatPr defaultRowHeight="15" x14ac:dyDescent="0.25"/>
  <cols>
    <col min="1" max="1" width="8.140625" customWidth="1"/>
    <col min="2" max="2" width="21" customWidth="1"/>
    <col min="3" max="3" width="20.7109375" customWidth="1"/>
    <col min="4" max="4" width="16.140625" customWidth="1"/>
    <col min="5" max="5" width="22.140625" customWidth="1"/>
    <col min="6" max="6" width="18" customWidth="1"/>
    <col min="7" max="7" width="19.28515625" customWidth="1"/>
  </cols>
  <sheetData>
    <row r="1" spans="1:7" ht="18.75" x14ac:dyDescent="0.3">
      <c r="A1" s="93" t="s">
        <v>24</v>
      </c>
      <c r="B1" s="93"/>
      <c r="C1" s="93"/>
      <c r="D1" s="93"/>
      <c r="E1" s="93"/>
      <c r="F1" s="93"/>
      <c r="G1" s="93"/>
    </row>
    <row r="2" spans="1:7" ht="37.5" x14ac:dyDescent="0.3">
      <c r="A2" s="1">
        <v>6</v>
      </c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3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18802482</v>
      </c>
      <c r="D4" s="3">
        <v>0</v>
      </c>
      <c r="E4" s="3">
        <f t="shared" ref="E4:E13" si="1">C4+D4</f>
        <v>18802482</v>
      </c>
      <c r="F4" s="3">
        <v>16382174</v>
      </c>
      <c r="G4" s="3">
        <f t="shared" si="0"/>
        <v>2420308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16437829</v>
      </c>
      <c r="D6" s="3">
        <v>0</v>
      </c>
      <c r="E6" s="3">
        <f t="shared" si="1"/>
        <v>16437829</v>
      </c>
      <c r="F6" s="3">
        <v>13834000</v>
      </c>
      <c r="G6" s="3">
        <f t="shared" si="0"/>
        <v>2603829</v>
      </c>
    </row>
    <row r="7" spans="1:7" ht="18.75" x14ac:dyDescent="0.3">
      <c r="A7" s="1">
        <f t="shared" si="2"/>
        <v>5</v>
      </c>
      <c r="B7" s="1" t="s">
        <v>28</v>
      </c>
      <c r="C7" s="3">
        <v>17749470</v>
      </c>
      <c r="D7" s="3">
        <v>0</v>
      </c>
      <c r="E7" s="3">
        <f t="shared" si="1"/>
        <v>17749470</v>
      </c>
      <c r="F7" s="3">
        <v>3779000</v>
      </c>
      <c r="G7" s="3">
        <f>E7-F7</f>
        <v>13970470</v>
      </c>
    </row>
    <row r="8" spans="1:7" ht="18.75" x14ac:dyDescent="0.3">
      <c r="A8" s="1">
        <f t="shared" si="2"/>
        <v>6</v>
      </c>
      <c r="B8" s="1" t="s">
        <v>13</v>
      </c>
      <c r="C8" s="3">
        <v>14432055</v>
      </c>
      <c r="D8" s="3">
        <v>0</v>
      </c>
      <c r="E8" s="3">
        <f t="shared" si="1"/>
        <v>14432055</v>
      </c>
      <c r="F8" s="3">
        <v>0</v>
      </c>
      <c r="G8" s="3">
        <f t="shared" si="0"/>
        <v>14432055</v>
      </c>
    </row>
    <row r="9" spans="1:7" ht="18.75" x14ac:dyDescent="0.3">
      <c r="A9" s="1">
        <f t="shared" si="2"/>
        <v>7</v>
      </c>
      <c r="B9" s="1" t="s">
        <v>14</v>
      </c>
      <c r="C9" s="3">
        <v>5610887</v>
      </c>
      <c r="D9" s="3">
        <v>0</v>
      </c>
      <c r="E9" s="3">
        <f t="shared" si="1"/>
        <v>5610887</v>
      </c>
      <c r="F9" s="3">
        <v>0</v>
      </c>
      <c r="G9" s="3">
        <f t="shared" si="0"/>
        <v>5610887</v>
      </c>
    </row>
    <row r="10" spans="1:7" ht="18.75" x14ac:dyDescent="0.3">
      <c r="A10" s="1">
        <f t="shared" si="2"/>
        <v>8</v>
      </c>
      <c r="B10" s="1" t="s">
        <v>15</v>
      </c>
      <c r="C10" s="3">
        <v>4066702</v>
      </c>
      <c r="D10" s="3">
        <v>0</v>
      </c>
      <c r="E10" s="3">
        <f t="shared" si="1"/>
        <v>4066702</v>
      </c>
      <c r="F10" s="3">
        <v>0</v>
      </c>
      <c r="G10" s="3">
        <f t="shared" si="0"/>
        <v>4066702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12</v>
      </c>
      <c r="C14" s="94" t="s">
        <v>23</v>
      </c>
      <c r="D14" s="95"/>
      <c r="E14" s="95"/>
      <c r="F14" s="96"/>
      <c r="G14" s="3"/>
    </row>
    <row r="15" spans="1:7" ht="18.75" x14ac:dyDescent="0.3">
      <c r="A15" s="92" t="s">
        <v>5</v>
      </c>
      <c r="B15" s="92"/>
      <c r="C15" s="5">
        <f t="shared" ref="C15:G15" si="3">SUM(C3:C13)</f>
        <v>80869973</v>
      </c>
      <c r="D15" s="5">
        <f t="shared" si="3"/>
        <v>0</v>
      </c>
      <c r="E15" s="5">
        <f t="shared" si="3"/>
        <v>80869973</v>
      </c>
      <c r="F15" s="5">
        <f t="shared" si="3"/>
        <v>33995174</v>
      </c>
      <c r="G15" s="5">
        <f t="shared" si="3"/>
        <v>46874799</v>
      </c>
    </row>
    <row r="16" spans="1:7" x14ac:dyDescent="0.25">
      <c r="B16" s="7" t="s">
        <v>27</v>
      </c>
    </row>
  </sheetData>
  <mergeCells count="3">
    <mergeCell ref="A1:G1"/>
    <mergeCell ref="C14:F14"/>
    <mergeCell ref="A15:B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6" sqref="K6"/>
    </sheetView>
  </sheetViews>
  <sheetFormatPr defaultRowHeight="15" x14ac:dyDescent="0.25"/>
  <cols>
    <col min="2" max="2" width="24.140625" customWidth="1"/>
    <col min="3" max="3" width="19.42578125" customWidth="1"/>
    <col min="4" max="4" width="15.85546875" customWidth="1"/>
    <col min="5" max="5" width="18.7109375" customWidth="1"/>
    <col min="6" max="6" width="16.85546875" customWidth="1"/>
    <col min="7" max="7" width="21" customWidth="1"/>
  </cols>
  <sheetData>
    <row r="1" spans="1:7" ht="21.75" customHeight="1" x14ac:dyDescent="0.3">
      <c r="A1" s="93" t="s">
        <v>26</v>
      </c>
      <c r="B1" s="93"/>
      <c r="C1" s="93"/>
      <c r="D1" s="93"/>
      <c r="E1" s="93"/>
      <c r="F1" s="93"/>
      <c r="G1" s="93"/>
    </row>
    <row r="2" spans="1:7" ht="51.75" customHeight="1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3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2420308</v>
      </c>
      <c r="D4" s="3">
        <v>0</v>
      </c>
      <c r="E4" s="3">
        <f t="shared" ref="E4:E13" si="1">C4+D4</f>
        <v>2420308</v>
      </c>
      <c r="F4" s="3">
        <v>561000</v>
      </c>
      <c r="G4" s="3">
        <f t="shared" si="0"/>
        <v>1859308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2603829</v>
      </c>
      <c r="D6" s="3">
        <v>0</v>
      </c>
      <c r="E6" s="3">
        <f t="shared" si="1"/>
        <v>2603829</v>
      </c>
      <c r="F6" s="3">
        <v>0</v>
      </c>
      <c r="G6" s="3">
        <f t="shared" si="0"/>
        <v>2603829</v>
      </c>
    </row>
    <row r="7" spans="1:7" ht="18.75" x14ac:dyDescent="0.3">
      <c r="A7" s="1">
        <f t="shared" si="2"/>
        <v>5</v>
      </c>
      <c r="B7" s="1" t="s">
        <v>11</v>
      </c>
      <c r="C7" s="3">
        <v>13970470</v>
      </c>
      <c r="D7" s="3">
        <v>0</v>
      </c>
      <c r="E7" s="3">
        <f t="shared" si="1"/>
        <v>13970470</v>
      </c>
      <c r="F7" s="3">
        <v>0</v>
      </c>
      <c r="G7" s="3">
        <f t="shared" si="0"/>
        <v>13970470</v>
      </c>
    </row>
    <row r="8" spans="1:7" ht="18.75" x14ac:dyDescent="0.3">
      <c r="A8" s="1">
        <f t="shared" si="2"/>
        <v>6</v>
      </c>
      <c r="B8" s="1" t="s">
        <v>13</v>
      </c>
      <c r="C8" s="3">
        <v>14432055</v>
      </c>
      <c r="D8" s="3">
        <v>0</v>
      </c>
      <c r="E8" s="3">
        <f t="shared" si="1"/>
        <v>14432055</v>
      </c>
      <c r="F8" s="3">
        <v>0</v>
      </c>
      <c r="G8" s="3">
        <f t="shared" si="0"/>
        <v>14432055</v>
      </c>
    </row>
    <row r="9" spans="1:7" ht="18.75" x14ac:dyDescent="0.3">
      <c r="A9" s="1">
        <f t="shared" si="2"/>
        <v>7</v>
      </c>
      <c r="B9" s="1" t="s">
        <v>14</v>
      </c>
      <c r="C9" s="3">
        <v>5610887</v>
      </c>
      <c r="D9" s="3">
        <v>0</v>
      </c>
      <c r="E9" s="3">
        <f t="shared" si="1"/>
        <v>5610887</v>
      </c>
      <c r="F9" s="3">
        <v>0</v>
      </c>
      <c r="G9" s="3">
        <f t="shared" si="0"/>
        <v>5610887</v>
      </c>
    </row>
    <row r="10" spans="1:7" ht="18.75" x14ac:dyDescent="0.3">
      <c r="A10" s="1">
        <f t="shared" si="2"/>
        <v>8</v>
      </c>
      <c r="B10" s="1" t="s">
        <v>15</v>
      </c>
      <c r="C10" s="3">
        <v>4066702</v>
      </c>
      <c r="D10" s="3">
        <v>0</v>
      </c>
      <c r="E10" s="3">
        <f t="shared" si="1"/>
        <v>4066702</v>
      </c>
      <c r="F10" s="3">
        <v>0</v>
      </c>
      <c r="G10" s="3">
        <f t="shared" si="0"/>
        <v>4066702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12</v>
      </c>
      <c r="C14" s="97" t="s">
        <v>29</v>
      </c>
      <c r="D14" s="98"/>
      <c r="E14" s="98"/>
      <c r="F14" s="99"/>
      <c r="G14" s="3"/>
    </row>
    <row r="15" spans="1:7" ht="18.75" x14ac:dyDescent="0.3">
      <c r="A15" s="92" t="s">
        <v>5</v>
      </c>
      <c r="B15" s="92"/>
      <c r="C15" s="5">
        <f t="shared" ref="C15:G15" si="3">SUM(C3:C13)</f>
        <v>46874799</v>
      </c>
      <c r="D15" s="5">
        <f t="shared" si="3"/>
        <v>0</v>
      </c>
      <c r="E15" s="5">
        <f t="shared" si="3"/>
        <v>46874799</v>
      </c>
      <c r="F15" s="5">
        <f t="shared" si="3"/>
        <v>561000</v>
      </c>
      <c r="G15" s="5">
        <f t="shared" si="3"/>
        <v>46313799</v>
      </c>
    </row>
  </sheetData>
  <mergeCells count="3">
    <mergeCell ref="A1:G1"/>
    <mergeCell ref="A15:B15"/>
    <mergeCell ref="C14:F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I23" sqref="I23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8" ht="18.75" x14ac:dyDescent="0.3">
      <c r="A1" s="93" t="s">
        <v>30</v>
      </c>
      <c r="B1" s="93"/>
      <c r="C1" s="93"/>
      <c r="D1" s="93"/>
      <c r="E1" s="93"/>
      <c r="F1" s="93"/>
      <c r="G1" s="93"/>
    </row>
    <row r="2" spans="1:8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8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3" si="0">E3-F3</f>
        <v>162126</v>
      </c>
    </row>
    <row r="4" spans="1:8" ht="18.75" x14ac:dyDescent="0.3">
      <c r="A4" s="1">
        <f>A3+1</f>
        <v>2</v>
      </c>
      <c r="B4" s="1" t="s">
        <v>8</v>
      </c>
      <c r="C4" s="3">
        <v>1859308</v>
      </c>
      <c r="D4" s="3">
        <v>0</v>
      </c>
      <c r="E4" s="3">
        <f t="shared" ref="E4:E13" si="1">C4+D4</f>
        <v>1859308</v>
      </c>
      <c r="F4" s="3">
        <v>0</v>
      </c>
      <c r="G4" s="3">
        <f t="shared" si="0"/>
        <v>1859308</v>
      </c>
      <c r="H4" t="s">
        <v>32</v>
      </c>
    </row>
    <row r="5" spans="1:8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8" ht="18.75" x14ac:dyDescent="0.3">
      <c r="A6" s="1">
        <f t="shared" si="2"/>
        <v>4</v>
      </c>
      <c r="B6" s="1" t="s">
        <v>10</v>
      </c>
      <c r="C6" s="3">
        <v>85496</v>
      </c>
      <c r="D6" s="3">
        <v>0</v>
      </c>
      <c r="E6" s="3">
        <f t="shared" si="1"/>
        <v>85496</v>
      </c>
      <c r="F6" s="3">
        <v>0</v>
      </c>
      <c r="G6" s="3">
        <f t="shared" si="0"/>
        <v>85496</v>
      </c>
      <c r="H6" t="s">
        <v>34</v>
      </c>
    </row>
    <row r="7" spans="1:8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  <c r="H7" t="s">
        <v>32</v>
      </c>
    </row>
    <row r="8" spans="1:8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  <c r="H8" t="s">
        <v>32</v>
      </c>
    </row>
    <row r="9" spans="1:8" ht="18.75" x14ac:dyDescent="0.3">
      <c r="A9" s="1">
        <f t="shared" si="2"/>
        <v>7</v>
      </c>
      <c r="B9" s="1" t="s">
        <v>14</v>
      </c>
      <c r="C9" s="3">
        <v>2790887</v>
      </c>
      <c r="D9" s="3">
        <v>0</v>
      </c>
      <c r="E9" s="3">
        <f t="shared" si="1"/>
        <v>2790887</v>
      </c>
      <c r="F9" s="3">
        <v>0</v>
      </c>
      <c r="G9" s="3">
        <f t="shared" si="0"/>
        <v>2790887</v>
      </c>
      <c r="H9" t="s">
        <v>32</v>
      </c>
    </row>
    <row r="10" spans="1:8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  <c r="H10" t="s">
        <v>32</v>
      </c>
    </row>
    <row r="11" spans="1:8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  <c r="H11" t="s">
        <v>32</v>
      </c>
    </row>
    <row r="12" spans="1:8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8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8" ht="18.75" x14ac:dyDescent="0.3">
      <c r="A14" s="1">
        <v>12</v>
      </c>
      <c r="B14" s="1" t="s">
        <v>12</v>
      </c>
      <c r="C14" s="97" t="s">
        <v>31</v>
      </c>
      <c r="D14" s="98"/>
      <c r="E14" s="98"/>
      <c r="F14" s="99"/>
      <c r="G14" s="3"/>
    </row>
    <row r="15" spans="1:8" ht="18.75" x14ac:dyDescent="0.3">
      <c r="A15" s="92" t="s">
        <v>5</v>
      </c>
      <c r="B15" s="92"/>
      <c r="C15" s="5">
        <f t="shared" ref="C15:G15" si="3">SUM(C3:C13)</f>
        <v>8572941</v>
      </c>
      <c r="D15" s="5">
        <f t="shared" si="3"/>
        <v>0</v>
      </c>
      <c r="E15" s="5">
        <f t="shared" si="3"/>
        <v>8572941</v>
      </c>
      <c r="F15" s="5">
        <f t="shared" si="3"/>
        <v>0</v>
      </c>
      <c r="G15" s="5">
        <f t="shared" si="3"/>
        <v>8572941</v>
      </c>
    </row>
    <row r="17" spans="2:8" ht="18.75" x14ac:dyDescent="0.3">
      <c r="B17" s="8" t="s">
        <v>33</v>
      </c>
    </row>
    <row r="18" spans="2:8" ht="15.75" x14ac:dyDescent="0.25">
      <c r="B18" s="9" t="s">
        <v>35</v>
      </c>
      <c r="C18" s="10"/>
      <c r="D18" s="10"/>
      <c r="E18" s="10"/>
      <c r="F18" s="10"/>
      <c r="G18" s="10"/>
      <c r="H18" s="10"/>
    </row>
  </sheetData>
  <mergeCells count="3">
    <mergeCell ref="A1:G1"/>
    <mergeCell ref="C14:F14"/>
    <mergeCell ref="A15:B1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K6" sqref="K6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36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5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1859308</v>
      </c>
      <c r="D4" s="3">
        <v>0</v>
      </c>
      <c r="E4" s="3">
        <f t="shared" ref="E4:E15" si="1">C4+D4</f>
        <v>1859308</v>
      </c>
      <c r="F4" s="3">
        <v>0</v>
      </c>
      <c r="G4" s="3">
        <f t="shared" si="0"/>
        <v>1859308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85496</v>
      </c>
      <c r="D6" s="3">
        <v>0</v>
      </c>
      <c r="E6" s="3">
        <f t="shared" si="1"/>
        <v>85496</v>
      </c>
      <c r="F6" s="3">
        <v>0</v>
      </c>
      <c r="G6" s="3">
        <f t="shared" si="0"/>
        <v>85496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2790887</v>
      </c>
      <c r="D9" s="3">
        <v>0</v>
      </c>
      <c r="E9" s="3">
        <f t="shared" si="1"/>
        <v>2790887</v>
      </c>
      <c r="F9" s="3">
        <v>0</v>
      </c>
      <c r="G9" s="3">
        <f t="shared" si="0"/>
        <v>2790887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97" t="s">
        <v>31</v>
      </c>
      <c r="D16" s="98"/>
      <c r="E16" s="98"/>
      <c r="F16" s="99"/>
      <c r="G16" s="3"/>
    </row>
    <row r="17" spans="1:8" ht="18.75" x14ac:dyDescent="0.3">
      <c r="A17" s="92" t="s">
        <v>5</v>
      </c>
      <c r="B17" s="92"/>
      <c r="C17" s="5">
        <f>SUM(C3:C16)</f>
        <v>9185941</v>
      </c>
      <c r="D17" s="5">
        <f t="shared" ref="D17" si="3">SUM(D3:D13)</f>
        <v>0</v>
      </c>
      <c r="E17" s="5">
        <f>SUM(E3:E16)</f>
        <v>9185941</v>
      </c>
      <c r="F17" s="5">
        <f>SUM(F3:F15)</f>
        <v>0</v>
      </c>
      <c r="G17" s="5">
        <f>SUM(G3:G16)</f>
        <v>9185941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3">
    <mergeCell ref="A1:G1"/>
    <mergeCell ref="C16:F16"/>
    <mergeCell ref="A17:B1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9" sqref="G9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39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6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1859308</v>
      </c>
      <c r="D4" s="3">
        <v>16162000</v>
      </c>
      <c r="E4" s="3">
        <f t="shared" ref="E4:E15" si="1">C4+D4</f>
        <v>18021308</v>
      </c>
      <c r="F4" s="3">
        <v>0</v>
      </c>
      <c r="G4" s="3">
        <f t="shared" si="0"/>
        <v>18021308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85496</v>
      </c>
      <c r="D6" s="3">
        <v>0</v>
      </c>
      <c r="E6" s="3">
        <f t="shared" si="1"/>
        <v>85496</v>
      </c>
      <c r="F6" s="3">
        <v>0</v>
      </c>
      <c r="G6" s="3">
        <f t="shared" si="0"/>
        <v>85496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2790887</v>
      </c>
      <c r="D9" s="3">
        <v>0</v>
      </c>
      <c r="E9" s="3">
        <f t="shared" si="1"/>
        <v>2790887</v>
      </c>
      <c r="F9" s="3">
        <v>0</v>
      </c>
      <c r="G9" s="3">
        <f t="shared" si="0"/>
        <v>2790887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6326214</v>
      </c>
      <c r="D16" s="11"/>
      <c r="E16" s="11">
        <v>6326214</v>
      </c>
      <c r="F16" s="11"/>
      <c r="G16" s="3">
        <f t="shared" si="0"/>
        <v>6326214</v>
      </c>
    </row>
    <row r="17" spans="1:8" ht="18.75" x14ac:dyDescent="0.3">
      <c r="A17" s="92" t="s">
        <v>5</v>
      </c>
      <c r="B17" s="92"/>
      <c r="C17" s="5">
        <f>SUM(C3:C16)</f>
        <v>15512155</v>
      </c>
      <c r="D17" s="5">
        <f t="shared" ref="D17" si="3">SUM(D3:D13)</f>
        <v>16162000</v>
      </c>
      <c r="E17" s="5">
        <f>SUM(E3:E16)</f>
        <v>31674155</v>
      </c>
      <c r="F17" s="5">
        <f>SUM(F3:F15)</f>
        <v>0</v>
      </c>
      <c r="G17" s="5">
        <f>SUM(G3:G16)</f>
        <v>31674155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2">
    <mergeCell ref="A1:G1"/>
    <mergeCell ref="A17:B1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4" sqref="E4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40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6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18021516</v>
      </c>
      <c r="D4" s="3">
        <v>0</v>
      </c>
      <c r="E4" s="3">
        <f t="shared" ref="E4:E15" si="1">C4+D4</f>
        <v>18021516</v>
      </c>
      <c r="F4" s="3">
        <v>0</v>
      </c>
      <c r="G4" s="3">
        <f t="shared" si="0"/>
        <v>18021516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85496</v>
      </c>
      <c r="D6" s="3">
        <v>0</v>
      </c>
      <c r="E6" s="3">
        <f t="shared" si="1"/>
        <v>85496</v>
      </c>
      <c r="F6" s="3">
        <v>218000</v>
      </c>
      <c r="G6" s="3">
        <f t="shared" si="0"/>
        <v>-132504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2790887</v>
      </c>
      <c r="D9" s="3">
        <v>0</v>
      </c>
      <c r="E9" s="3">
        <f t="shared" si="1"/>
        <v>2790887</v>
      </c>
      <c r="F9" s="3">
        <v>0</v>
      </c>
      <c r="G9" s="3">
        <f t="shared" si="0"/>
        <v>2790887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6326214</v>
      </c>
      <c r="D16" s="11"/>
      <c r="E16" s="11">
        <v>6326214</v>
      </c>
      <c r="F16" s="11"/>
      <c r="G16" s="3">
        <f t="shared" si="0"/>
        <v>6326214</v>
      </c>
    </row>
    <row r="17" spans="1:8" ht="18.75" x14ac:dyDescent="0.3">
      <c r="A17" s="92" t="s">
        <v>5</v>
      </c>
      <c r="B17" s="92"/>
      <c r="C17" s="5">
        <f>SUM(C3:C16)</f>
        <v>31674363</v>
      </c>
      <c r="D17" s="5">
        <f t="shared" ref="D17" si="3">SUM(D3:D13)</f>
        <v>0</v>
      </c>
      <c r="E17" s="5">
        <f>SUM(E3:E16)</f>
        <v>31674363</v>
      </c>
      <c r="F17" s="5">
        <f>SUM(F3:F15)</f>
        <v>218000</v>
      </c>
      <c r="G17" s="5">
        <f>SUM(G3:G16)</f>
        <v>31456363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2">
    <mergeCell ref="A1:G1"/>
    <mergeCell ref="A17:B1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4" sqref="D4"/>
    </sheetView>
  </sheetViews>
  <sheetFormatPr defaultRowHeight="15" x14ac:dyDescent="0.25"/>
  <cols>
    <col min="2" max="2" width="24" customWidth="1"/>
    <col min="3" max="3" width="18.42578125" customWidth="1"/>
    <col min="4" max="4" width="14.28515625" customWidth="1"/>
    <col min="5" max="5" width="17" customWidth="1"/>
    <col min="6" max="6" width="18.5703125" customWidth="1"/>
    <col min="7" max="7" width="17.42578125" customWidth="1"/>
  </cols>
  <sheetData>
    <row r="1" spans="1:7" ht="18.75" x14ac:dyDescent="0.3">
      <c r="A1" s="93" t="s">
        <v>41</v>
      </c>
      <c r="B1" s="93"/>
      <c r="C1" s="93"/>
      <c r="D1" s="93"/>
      <c r="E1" s="93"/>
      <c r="F1" s="93"/>
      <c r="G1" s="93"/>
    </row>
    <row r="2" spans="1:7" ht="56.25" x14ac:dyDescent="0.3">
      <c r="A2" s="1"/>
      <c r="B2" s="1" t="s">
        <v>1</v>
      </c>
      <c r="C2" s="2" t="s">
        <v>2</v>
      </c>
      <c r="D2" s="2" t="s">
        <v>20</v>
      </c>
      <c r="E2" s="2" t="s">
        <v>3</v>
      </c>
      <c r="F2" s="6" t="s">
        <v>25</v>
      </c>
      <c r="G2" s="4" t="s">
        <v>4</v>
      </c>
    </row>
    <row r="3" spans="1:7" ht="18.75" x14ac:dyDescent="0.3">
      <c r="A3" s="1">
        <v>1</v>
      </c>
      <c r="B3" s="1" t="s">
        <v>7</v>
      </c>
      <c r="C3" s="3">
        <v>162126</v>
      </c>
      <c r="D3" s="3">
        <v>0</v>
      </c>
      <c r="E3" s="3">
        <f>C3+D3</f>
        <v>162126</v>
      </c>
      <c r="F3" s="3">
        <v>0</v>
      </c>
      <c r="G3" s="3">
        <f t="shared" ref="G3:G17" si="0">E3-F3</f>
        <v>162126</v>
      </c>
    </row>
    <row r="4" spans="1:7" ht="18.75" x14ac:dyDescent="0.3">
      <c r="A4" s="1">
        <f>A3+1</f>
        <v>2</v>
      </c>
      <c r="B4" s="1" t="s">
        <v>8</v>
      </c>
      <c r="C4" s="3">
        <v>18021516</v>
      </c>
      <c r="D4" s="3">
        <v>0</v>
      </c>
      <c r="E4" s="3">
        <f t="shared" ref="E4:E15" si="1">C4+D4</f>
        <v>18021516</v>
      </c>
      <c r="F4" s="3">
        <v>4085000</v>
      </c>
      <c r="G4" s="3">
        <f t="shared" si="0"/>
        <v>13936516</v>
      </c>
    </row>
    <row r="5" spans="1:7" ht="18.75" x14ac:dyDescent="0.3">
      <c r="A5" s="1">
        <f t="shared" ref="A5:A13" si="2">A4+1</f>
        <v>3</v>
      </c>
      <c r="B5" s="1" t="s">
        <v>9</v>
      </c>
      <c r="C5" s="3">
        <v>216475</v>
      </c>
      <c r="D5" s="3">
        <v>0</v>
      </c>
      <c r="E5" s="3">
        <f t="shared" si="1"/>
        <v>216475</v>
      </c>
      <c r="F5" s="3">
        <v>0</v>
      </c>
      <c r="G5" s="3">
        <f t="shared" si="0"/>
        <v>216475</v>
      </c>
    </row>
    <row r="6" spans="1:7" ht="18.75" x14ac:dyDescent="0.3">
      <c r="A6" s="1">
        <f t="shared" si="2"/>
        <v>4</v>
      </c>
      <c r="B6" s="1" t="s">
        <v>10</v>
      </c>
      <c r="C6" s="3">
        <v>-132504</v>
      </c>
      <c r="D6" s="3">
        <v>0</v>
      </c>
      <c r="E6" s="3">
        <f t="shared" si="1"/>
        <v>-132504</v>
      </c>
      <c r="F6" s="3">
        <v>0</v>
      </c>
      <c r="G6" s="3">
        <f t="shared" si="0"/>
        <v>-132504</v>
      </c>
    </row>
    <row r="7" spans="1:7" ht="18.75" x14ac:dyDescent="0.3">
      <c r="A7" s="1">
        <f t="shared" si="2"/>
        <v>5</v>
      </c>
      <c r="B7" s="1" t="s">
        <v>11</v>
      </c>
      <c r="C7" s="3">
        <v>0</v>
      </c>
      <c r="D7" s="3">
        <v>0</v>
      </c>
      <c r="E7" s="3">
        <f t="shared" si="1"/>
        <v>0</v>
      </c>
      <c r="F7" s="3">
        <v>0</v>
      </c>
      <c r="G7" s="3">
        <f t="shared" si="0"/>
        <v>0</v>
      </c>
    </row>
    <row r="8" spans="1:7" ht="18.75" x14ac:dyDescent="0.3">
      <c r="A8" s="1">
        <f t="shared" si="2"/>
        <v>6</v>
      </c>
      <c r="B8" s="1" t="s">
        <v>13</v>
      </c>
      <c r="C8" s="3">
        <v>0</v>
      </c>
      <c r="D8" s="3">
        <v>0</v>
      </c>
      <c r="E8" s="3">
        <f t="shared" si="1"/>
        <v>0</v>
      </c>
      <c r="F8" s="3">
        <v>0</v>
      </c>
      <c r="G8" s="3">
        <f t="shared" si="0"/>
        <v>0</v>
      </c>
    </row>
    <row r="9" spans="1:7" ht="18.75" x14ac:dyDescent="0.3">
      <c r="A9" s="1">
        <f t="shared" si="2"/>
        <v>7</v>
      </c>
      <c r="B9" s="1" t="s">
        <v>14</v>
      </c>
      <c r="C9" s="3">
        <v>2790887</v>
      </c>
      <c r="D9" s="3">
        <v>0</v>
      </c>
      <c r="E9" s="3">
        <f t="shared" si="1"/>
        <v>2790887</v>
      </c>
      <c r="F9" s="3">
        <v>1261000</v>
      </c>
      <c r="G9" s="3">
        <f t="shared" si="0"/>
        <v>1529887</v>
      </c>
    </row>
    <row r="10" spans="1:7" ht="18.75" x14ac:dyDescent="0.3">
      <c r="A10" s="1">
        <f t="shared" si="2"/>
        <v>8</v>
      </c>
      <c r="B10" s="1" t="s">
        <v>15</v>
      </c>
      <c r="C10" s="3">
        <v>66702</v>
      </c>
      <c r="D10" s="3">
        <v>0</v>
      </c>
      <c r="E10" s="3">
        <f t="shared" si="1"/>
        <v>66702</v>
      </c>
      <c r="F10" s="3">
        <v>0</v>
      </c>
      <c r="G10" s="3">
        <f t="shared" si="0"/>
        <v>66702</v>
      </c>
    </row>
    <row r="11" spans="1:7" ht="18.75" x14ac:dyDescent="0.3">
      <c r="A11" s="1">
        <f t="shared" si="2"/>
        <v>9</v>
      </c>
      <c r="B11" s="1" t="s">
        <v>16</v>
      </c>
      <c r="C11" s="3">
        <v>3368178</v>
      </c>
      <c r="D11" s="3">
        <v>0</v>
      </c>
      <c r="E11" s="3">
        <f t="shared" si="1"/>
        <v>3368178</v>
      </c>
      <c r="F11" s="3">
        <v>0</v>
      </c>
      <c r="G11" s="3">
        <f t="shared" si="0"/>
        <v>3368178</v>
      </c>
    </row>
    <row r="12" spans="1:7" ht="18.75" x14ac:dyDescent="0.3">
      <c r="A12" s="1">
        <f t="shared" si="2"/>
        <v>10</v>
      </c>
      <c r="B12" s="1" t="s">
        <v>17</v>
      </c>
      <c r="C12" s="3">
        <v>22476</v>
      </c>
      <c r="D12" s="3">
        <v>0</v>
      </c>
      <c r="E12" s="3">
        <f t="shared" si="1"/>
        <v>22476</v>
      </c>
      <c r="F12" s="3">
        <v>0</v>
      </c>
      <c r="G12" s="3">
        <f t="shared" si="0"/>
        <v>22476</v>
      </c>
    </row>
    <row r="13" spans="1:7" ht="18.75" x14ac:dyDescent="0.3">
      <c r="A13" s="1">
        <f t="shared" si="2"/>
        <v>11</v>
      </c>
      <c r="B13" s="1" t="s">
        <v>18</v>
      </c>
      <c r="C13" s="3">
        <v>1293</v>
      </c>
      <c r="D13" s="3">
        <v>0</v>
      </c>
      <c r="E13" s="3">
        <f t="shared" si="1"/>
        <v>1293</v>
      </c>
      <c r="F13" s="3">
        <v>0</v>
      </c>
      <c r="G13" s="3">
        <f t="shared" si="0"/>
        <v>1293</v>
      </c>
    </row>
    <row r="14" spans="1:7" ht="18.75" x14ac:dyDescent="0.3">
      <c r="A14" s="1">
        <v>12</v>
      </c>
      <c r="B14" s="1" t="s">
        <v>37</v>
      </c>
      <c r="C14" s="3">
        <v>192000</v>
      </c>
      <c r="D14" s="3">
        <v>0</v>
      </c>
      <c r="E14" s="3">
        <f t="shared" si="1"/>
        <v>192000</v>
      </c>
      <c r="F14" s="3">
        <v>0</v>
      </c>
      <c r="G14" s="3">
        <f t="shared" si="0"/>
        <v>192000</v>
      </c>
    </row>
    <row r="15" spans="1:7" ht="18.75" x14ac:dyDescent="0.3">
      <c r="A15" s="1">
        <v>13</v>
      </c>
      <c r="B15" s="1" t="s">
        <v>38</v>
      </c>
      <c r="C15" s="3">
        <v>421000</v>
      </c>
      <c r="D15" s="3">
        <v>0</v>
      </c>
      <c r="E15" s="3">
        <f t="shared" si="1"/>
        <v>421000</v>
      </c>
      <c r="F15" s="3">
        <v>0</v>
      </c>
      <c r="G15" s="3">
        <f t="shared" si="0"/>
        <v>421000</v>
      </c>
    </row>
    <row r="16" spans="1:7" ht="18.75" x14ac:dyDescent="0.3">
      <c r="A16" s="1">
        <v>14</v>
      </c>
      <c r="B16" s="1" t="s">
        <v>12</v>
      </c>
      <c r="C16" s="11">
        <v>6326214</v>
      </c>
      <c r="D16" s="11"/>
      <c r="E16" s="11">
        <v>6326214</v>
      </c>
      <c r="F16" s="11">
        <v>2543000</v>
      </c>
      <c r="G16" s="3">
        <f t="shared" si="0"/>
        <v>3783214</v>
      </c>
    </row>
    <row r="17" spans="1:8" ht="18.75" x14ac:dyDescent="0.3">
      <c r="A17" s="92" t="s">
        <v>5</v>
      </c>
      <c r="B17" s="92"/>
      <c r="C17" s="5">
        <f>SUM(C3:C16)</f>
        <v>31456363</v>
      </c>
      <c r="D17" s="5">
        <f t="shared" ref="D17" si="3">SUM(D3:D13)</f>
        <v>0</v>
      </c>
      <c r="E17" s="5">
        <f>SUM(E3:E16)</f>
        <v>31456363</v>
      </c>
      <c r="F17" s="5">
        <f>SUM(F3:F16)</f>
        <v>7889000</v>
      </c>
      <c r="G17" s="5">
        <f t="shared" si="0"/>
        <v>23567363</v>
      </c>
    </row>
    <row r="19" spans="1:8" ht="18.75" x14ac:dyDescent="0.3">
      <c r="B19" s="8"/>
    </row>
    <row r="20" spans="1:8" ht="15.75" x14ac:dyDescent="0.25">
      <c r="B20" s="9"/>
      <c r="C20" s="10"/>
      <c r="D20" s="10"/>
      <c r="E20" s="10"/>
      <c r="F20" s="10"/>
      <c r="G20" s="10"/>
      <c r="H20" s="10"/>
    </row>
  </sheetData>
  <mergeCells count="2">
    <mergeCell ref="A1:G1"/>
    <mergeCell ref="A17:B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MAY 2016</vt:lpstr>
      <vt:lpstr>JUNE 2016</vt:lpstr>
      <vt:lpstr>JULY 2016</vt:lpstr>
      <vt:lpstr>AUGUST 2016</vt:lpstr>
      <vt:lpstr>SEPT 2016</vt:lpstr>
      <vt:lpstr>OCT 2016</vt:lpstr>
      <vt:lpstr>NOV.2016</vt:lpstr>
      <vt:lpstr>DEC.2016 (2)</vt:lpstr>
      <vt:lpstr>JAN 17</vt:lpstr>
      <vt:lpstr>FEB 2017</vt:lpstr>
      <vt:lpstr>MAR 2017</vt:lpstr>
      <vt:lpstr>APRIL 17</vt:lpstr>
      <vt:lpstr>MAY 17</vt:lpstr>
      <vt:lpstr>JUNE 17</vt:lpstr>
      <vt:lpstr>JULY 17</vt:lpstr>
      <vt:lpstr>AUGUST 17</vt:lpstr>
      <vt:lpstr>SEPTEMBER 17</vt:lpstr>
      <vt:lpstr>OCTOBER 17</vt:lpstr>
      <vt:lpstr>NOVEMBER 17</vt:lpstr>
      <vt:lpstr>DECEMBER 17</vt:lpstr>
      <vt:lpstr>JANUARY, 2018</vt:lpstr>
      <vt:lpstr>FEBRUARY, 2018</vt:lpstr>
      <vt:lpstr>MARCH, 2018</vt:lpstr>
      <vt:lpstr>APRIL, 2018</vt:lpstr>
      <vt:lpstr>'APRIL 17'!Print_Area</vt:lpstr>
      <vt:lpstr>'AUGUST 17'!Print_Area</vt:lpstr>
      <vt:lpstr>'DEC.2016 (2)'!Print_Area</vt:lpstr>
      <vt:lpstr>'DECEMBER 17'!Print_Area</vt:lpstr>
      <vt:lpstr>'FEB 2017'!Print_Area</vt:lpstr>
      <vt:lpstr>'FEBRUARY, 2018'!Print_Area</vt:lpstr>
      <vt:lpstr>'JAN 17'!Print_Area</vt:lpstr>
      <vt:lpstr>'JANUARY, 2018'!Print_Area</vt:lpstr>
      <vt:lpstr>'JULY 17'!Print_Area</vt:lpstr>
      <vt:lpstr>'JUNE 17'!Print_Area</vt:lpstr>
      <vt:lpstr>'JUNE 2016'!Print_Area</vt:lpstr>
      <vt:lpstr>'MAR 2017'!Print_Area</vt:lpstr>
      <vt:lpstr>'MARCH, 2018'!Print_Area</vt:lpstr>
      <vt:lpstr>'MAY 17'!Print_Area</vt:lpstr>
      <vt:lpstr>'MAY 2016'!Print_Area</vt:lpstr>
      <vt:lpstr>NOV.2016!Print_Area</vt:lpstr>
      <vt:lpstr>'NOVEMBER 17'!Print_Area</vt:lpstr>
      <vt:lpstr>'OCT 2016'!Print_Area</vt:lpstr>
      <vt:lpstr>'OCTOBER 17'!Print_Area</vt:lpstr>
      <vt:lpstr>'SEPT 2016'!Print_Area</vt:lpstr>
      <vt:lpstr>'SEPTEMBER 17'!Print_Area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ZUBINOFF</dc:creator>
  <cp:lastModifiedBy>SAVIOUR</cp:lastModifiedBy>
  <cp:lastPrinted>2018-04-16T12:22:07Z</cp:lastPrinted>
  <dcterms:created xsi:type="dcterms:W3CDTF">2016-05-25T10:39:42Z</dcterms:created>
  <dcterms:modified xsi:type="dcterms:W3CDTF">2018-08-05T17:14:54Z</dcterms:modified>
</cp:coreProperties>
</file>