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STOCK ACCOUNTS\STOCK DUTIES\DASHBOARD REPORTS 2018\CUMULATIVE DASHBOARD, 2018\"/>
    </mc:Choice>
  </mc:AlternateContent>
  <bookViews>
    <workbookView xWindow="0" yWindow="0" windowWidth="20490" windowHeight="6765" activeTab="1"/>
  </bookViews>
  <sheets>
    <sheet name="DASHBOARD (PMS) MARCH, 2018" sheetId="1" r:id="rId1"/>
    <sheet name="DASHBOARD (PMS) APRIL, 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D16" i="2" l="1"/>
  <c r="D12" i="2"/>
  <c r="D13" i="2"/>
  <c r="D14" i="2"/>
  <c r="D6" i="2"/>
  <c r="D7" i="2"/>
  <c r="F7" i="2" s="1"/>
  <c r="H7" i="2" s="1"/>
  <c r="D8" i="2"/>
  <c r="D9" i="2"/>
  <c r="F9" i="2" s="1"/>
  <c r="H9" i="2" s="1"/>
  <c r="K9" i="2" s="1"/>
  <c r="M9" i="2" s="1"/>
  <c r="D10" i="2"/>
  <c r="D11" i="2"/>
  <c r="D5" i="2"/>
  <c r="D4" i="2"/>
  <c r="H4" i="2" s="1"/>
  <c r="J16" i="2"/>
  <c r="G16" i="2"/>
  <c r="E16" i="2"/>
  <c r="I14" i="2"/>
  <c r="K14" i="2" s="1"/>
  <c r="M14" i="2" s="1"/>
  <c r="H14" i="2"/>
  <c r="I13" i="2"/>
  <c r="F13" i="2"/>
  <c r="H13" i="2" s="1"/>
  <c r="K13" i="2" s="1"/>
  <c r="M13" i="2" s="1"/>
  <c r="I12" i="2"/>
  <c r="F12" i="2"/>
  <c r="H12" i="2" s="1"/>
  <c r="I11" i="2"/>
  <c r="F11" i="2"/>
  <c r="H11" i="2" s="1"/>
  <c r="K11" i="2" s="1"/>
  <c r="M11" i="2" s="1"/>
  <c r="I10" i="2"/>
  <c r="H10" i="2"/>
  <c r="I9" i="2"/>
  <c r="I8" i="2"/>
  <c r="K8" i="2" s="1"/>
  <c r="M8" i="2" s="1"/>
  <c r="H8" i="2"/>
  <c r="I7" i="2"/>
  <c r="I6" i="2"/>
  <c r="H6" i="2"/>
  <c r="K6" i="2" s="1"/>
  <c r="M6" i="2" s="1"/>
  <c r="I5" i="2"/>
  <c r="F5" i="2"/>
  <c r="H5" i="2" s="1"/>
  <c r="K5" i="2" s="1"/>
  <c r="M5" i="2" s="1"/>
  <c r="I4" i="2"/>
  <c r="I16" i="2" l="1"/>
  <c r="K7" i="2"/>
  <c r="M7" i="2" s="1"/>
  <c r="K10" i="2"/>
  <c r="M10" i="2" s="1"/>
  <c r="K12" i="2"/>
  <c r="M12" i="2" s="1"/>
  <c r="F4" i="2"/>
  <c r="F16" i="2" s="1"/>
  <c r="K4" i="2"/>
  <c r="H16" i="2"/>
  <c r="K16" i="2" l="1"/>
  <c r="M4" i="2"/>
  <c r="D16" i="1" l="1"/>
  <c r="J16" i="1"/>
  <c r="G16" i="1"/>
  <c r="E16" i="1"/>
  <c r="F15" i="1"/>
  <c r="I14" i="1"/>
  <c r="H14" i="1"/>
  <c r="K14" i="1" s="1"/>
  <c r="M14" i="1" s="1"/>
  <c r="I13" i="1"/>
  <c r="F13" i="1"/>
  <c r="H13" i="1" s="1"/>
  <c r="K13" i="1" s="1"/>
  <c r="M13" i="1" s="1"/>
  <c r="I12" i="1"/>
  <c r="F12" i="1"/>
  <c r="H12" i="1" s="1"/>
  <c r="K12" i="1" s="1"/>
  <c r="M12" i="1" s="1"/>
  <c r="I11" i="1"/>
  <c r="F11" i="1"/>
  <c r="H11" i="1" s="1"/>
  <c r="K11" i="1" s="1"/>
  <c r="M11" i="1" s="1"/>
  <c r="I10" i="1"/>
  <c r="F10" i="1"/>
  <c r="H10" i="1" s="1"/>
  <c r="K10" i="1" s="1"/>
  <c r="M10" i="1" s="1"/>
  <c r="I9" i="1"/>
  <c r="F9" i="1"/>
  <c r="H9" i="1" s="1"/>
  <c r="K9" i="1" s="1"/>
  <c r="M9" i="1" s="1"/>
  <c r="I8" i="1"/>
  <c r="K8" i="1" s="1"/>
  <c r="M8" i="1" s="1"/>
  <c r="H8" i="1"/>
  <c r="I7" i="1"/>
  <c r="F7" i="1"/>
  <c r="H7" i="1" s="1"/>
  <c r="K7" i="1" s="1"/>
  <c r="M7" i="1" s="1"/>
  <c r="I6" i="1"/>
  <c r="F6" i="1"/>
  <c r="H6" i="1" s="1"/>
  <c r="I5" i="1"/>
  <c r="F5" i="1"/>
  <c r="H5" i="1" s="1"/>
  <c r="K5" i="1" s="1"/>
  <c r="M5" i="1" s="1"/>
  <c r="I4" i="1"/>
  <c r="I16" i="1" s="1"/>
  <c r="H4" i="1"/>
  <c r="F4" i="1"/>
  <c r="F16" i="1" l="1"/>
  <c r="K4" i="1"/>
  <c r="M4" i="1" s="1"/>
  <c r="K6" i="1"/>
  <c r="M6" i="1" s="1"/>
  <c r="K16" i="1"/>
  <c r="H16" i="1"/>
  <c r="G15" i="2" l="1"/>
  <c r="I15" i="2"/>
  <c r="I15" i="1"/>
  <c r="M15" i="2"/>
  <c r="G15" i="1"/>
  <c r="H15" i="1"/>
  <c r="K15" i="1"/>
  <c r="M15" i="1"/>
  <c r="D15" i="2"/>
  <c r="F15" i="2"/>
  <c r="H15" i="2"/>
  <c r="K15" i="2"/>
</calcChain>
</file>

<file path=xl/sharedStrings.xml><?xml version="1.0" encoding="utf-8"?>
<sst xmlns="http://schemas.openxmlformats.org/spreadsheetml/2006/main" count="80" uniqueCount="32">
  <si>
    <t>PPMC/PDO OGHARA PRODUCTS (PMS &amp; AGO) DASHBOARD REPORT FOR MARCH 2018</t>
  </si>
  <si>
    <t>S/NO</t>
  </si>
  <si>
    <t>DEPOT</t>
  </si>
  <si>
    <t>OPENING STOCK (Litres)</t>
  </si>
  <si>
    <t>RECEIVED STOCK (Litres)</t>
  </si>
  <si>
    <t>TOTAL STOCK (Litres)</t>
  </si>
  <si>
    <t>PROD VOL LOADED IN MARCH (Litres)</t>
  </si>
  <si>
    <t>BOOK BALANCE (LITRES)</t>
  </si>
  <si>
    <t>0.1% Handling Loss (of Trucked out Vol in Litres)</t>
  </si>
  <si>
    <t>RECALL FEBRUARY -  LOADED (VOL - LITRES)</t>
  </si>
  <si>
    <t>ACTUAL PRODUCTS BALANCE - MARCH (AGO &amp; PMS in Litres)</t>
  </si>
  <si>
    <t>VOLUME OWED THROUGHPUT DEPOTS BY PPMC</t>
  </si>
  <si>
    <t>STOCK BALANCE (MARCH - 2018) IN LITRES</t>
  </si>
  <si>
    <t>REMARKS</t>
  </si>
  <si>
    <t>RAINOIL</t>
  </si>
  <si>
    <t>STOCK OUT</t>
  </si>
  <si>
    <t>MATRIX</t>
  </si>
  <si>
    <t>PRODUCT AVAILABLE</t>
  </si>
  <si>
    <t>NORTHWEST</t>
  </si>
  <si>
    <t>NEPAL</t>
  </si>
  <si>
    <t>CYBERNETICS</t>
  </si>
  <si>
    <t>OTHNIEL BROOKS</t>
  </si>
  <si>
    <t>INVOICED, AWAITING PAYMENT</t>
  </si>
  <si>
    <t>TAURUS</t>
  </si>
  <si>
    <t>BLACKLIGHT</t>
  </si>
  <si>
    <t>LIQUID BULK</t>
  </si>
  <si>
    <t>MAINLAND</t>
  </si>
  <si>
    <t>A&amp;E</t>
  </si>
  <si>
    <t>MASTERS</t>
  </si>
  <si>
    <t>TOTAL</t>
  </si>
  <si>
    <t>NOTE:   This is provisional report.  Any adjustment will be notified after Monthly Reconciliation with Private (Throughput) Depots</t>
  </si>
  <si>
    <t>PPMC/PDO OGHARA PRODUCTS (PMS ONLY) DASHBOARD REPORT FOR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</si>
</sst>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4"/>
      <color theme="1"/>
      <name val="Bookman Old Style"/>
      <family val="1"/>
    </font>
    <font>
      <sz val="18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8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8"/>
      <color theme="1"/>
      <name val="Bookman Old Style"/>
      <family val="1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b/>
      <sz val="18"/>
      <color theme="1"/>
      <name val="Bookman Old Style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797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BF04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4" borderId="7" xfId="0" applyNumberFormat="1" applyFont="1" applyFill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5" borderId="8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7" fillId="0" borderId="10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4" borderId="11" xfId="0" applyNumberFormat="1" applyFont="1" applyFill="1" applyBorder="1" applyAlignment="1">
      <alignment vertical="center"/>
    </xf>
    <xf numFmtId="3" fontId="7" fillId="5" borderId="10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3" fontId="7" fillId="0" borderId="1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/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4" borderId="14" xfId="0" applyNumberFormat="1" applyFont="1" applyFill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2" fillId="0" borderId="0" xfId="0" applyFont="1" applyFill="1" applyBorder="1"/>
    <xf numFmtId="0" fontId="1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opLeftCell="A2" zoomScale="50" zoomScaleNormal="50" workbookViewId="0">
      <selection activeCell="G4" sqref="G4:G15"/>
    </sheetView>
  </sheetViews>
  <sheetFormatPr defaultRowHeight="15" x14ac:dyDescent="0.25"/>
  <cols>
    <col min="2" max="2" width="11.5703125" style="1" customWidth="1"/>
    <col min="3" max="3" width="33" customWidth="1"/>
    <col min="4" max="4" width="23" customWidth="1"/>
    <col min="5" max="5" width="23.42578125" customWidth="1"/>
    <col min="6" max="6" width="22.5703125" bestFit="1" customWidth="1"/>
    <col min="7" max="7" width="25.28515625" customWidth="1"/>
    <col min="8" max="8" width="21.7109375" customWidth="1"/>
    <col min="9" max="9" width="24.85546875" customWidth="1"/>
    <col min="10" max="10" width="24.5703125" hidden="1" customWidth="1"/>
    <col min="11" max="11" width="28.28515625" bestFit="1" customWidth="1"/>
    <col min="12" max="12" width="28.140625" customWidth="1"/>
    <col min="13" max="13" width="27.5703125" customWidth="1"/>
    <col min="14" max="14" width="47.7109375" style="2" customWidth="1"/>
    <col min="17" max="17" width="16.85546875" customWidth="1"/>
  </cols>
  <sheetData>
    <row r="1" spans="2:18" ht="15.75" thickBot="1" x14ac:dyDescent="0.3"/>
    <row r="2" spans="2:18" s="3" customFormat="1" ht="30.75" thickBot="1" x14ac:dyDescent="0.4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18" s="9" customFormat="1" ht="104.25" customHeight="1" thickBot="1" x14ac:dyDescent="0.3">
      <c r="B3" s="4" t="s">
        <v>1</v>
      </c>
      <c r="C3" s="5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8" t="s">
        <v>13</v>
      </c>
    </row>
    <row r="4" spans="2:18" s="18" customFormat="1" ht="23.25" x14ac:dyDescent="0.25">
      <c r="B4" s="10">
        <v>1</v>
      </c>
      <c r="C4" s="11" t="s">
        <v>14</v>
      </c>
      <c r="D4" s="12">
        <v>-835939</v>
      </c>
      <c r="E4" s="13">
        <v>0</v>
      </c>
      <c r="F4" s="12">
        <f t="shared" ref="F4:F13" si="0">D4+E4</f>
        <v>-835939</v>
      </c>
      <c r="G4" s="13">
        <v>0</v>
      </c>
      <c r="H4" s="13">
        <f>D4+E4-G4</f>
        <v>-835939</v>
      </c>
      <c r="I4" s="13">
        <f>0.1%*G4</f>
        <v>0</v>
      </c>
      <c r="J4" s="14">
        <v>85000</v>
      </c>
      <c r="K4" s="13">
        <f t="shared" ref="K4:K14" si="1">H4-I4</f>
        <v>-835939</v>
      </c>
      <c r="L4" s="15">
        <v>0</v>
      </c>
      <c r="M4" s="16">
        <f>L4+K4</f>
        <v>-835939</v>
      </c>
      <c r="N4" s="17" t="s">
        <v>15</v>
      </c>
      <c r="P4" s="19"/>
      <c r="Q4" s="19"/>
      <c r="R4" s="19"/>
    </row>
    <row r="5" spans="2:18" s="18" customFormat="1" ht="23.25" x14ac:dyDescent="0.25">
      <c r="B5" s="10">
        <v>2</v>
      </c>
      <c r="C5" s="20" t="s">
        <v>16</v>
      </c>
      <c r="D5" s="21">
        <v>1506679</v>
      </c>
      <c r="E5" s="22">
        <v>0</v>
      </c>
      <c r="F5" s="21">
        <f t="shared" si="0"/>
        <v>1506679</v>
      </c>
      <c r="G5" s="22">
        <v>0</v>
      </c>
      <c r="H5" s="22">
        <f t="shared" ref="H5:H14" si="2">F5-G5</f>
        <v>1506679</v>
      </c>
      <c r="I5" s="13">
        <f t="shared" ref="I5:I14" si="3">0.1%*G5</f>
        <v>0</v>
      </c>
      <c r="J5" s="23">
        <v>2792000</v>
      </c>
      <c r="K5" s="13">
        <f t="shared" si="1"/>
        <v>1506679</v>
      </c>
      <c r="L5" s="22"/>
      <c r="M5" s="24">
        <f t="shared" ref="M5:M15" si="4">L5+K5</f>
        <v>1506679</v>
      </c>
      <c r="N5" s="25" t="s">
        <v>17</v>
      </c>
      <c r="P5" s="19"/>
      <c r="Q5" s="19"/>
      <c r="R5" s="19"/>
    </row>
    <row r="6" spans="2:18" s="18" customFormat="1" ht="23.25" x14ac:dyDescent="0.25">
      <c r="B6" s="10">
        <v>3</v>
      </c>
      <c r="C6" s="20" t="s">
        <v>18</v>
      </c>
      <c r="D6" s="21">
        <v>303711</v>
      </c>
      <c r="E6" s="22">
        <v>2000000</v>
      </c>
      <c r="F6" s="21">
        <f t="shared" si="0"/>
        <v>2303711</v>
      </c>
      <c r="G6" s="22">
        <v>2270000</v>
      </c>
      <c r="H6" s="22">
        <f t="shared" si="2"/>
        <v>33711</v>
      </c>
      <c r="I6" s="13">
        <f t="shared" si="3"/>
        <v>2270</v>
      </c>
      <c r="J6" s="23">
        <v>13779000</v>
      </c>
      <c r="K6" s="13">
        <f t="shared" si="1"/>
        <v>31441</v>
      </c>
      <c r="L6" s="26">
        <v>-2000000</v>
      </c>
      <c r="M6" s="24">
        <f t="shared" si="4"/>
        <v>-1968559</v>
      </c>
      <c r="N6" s="25" t="s">
        <v>15</v>
      </c>
      <c r="P6" s="19"/>
      <c r="Q6" s="27"/>
      <c r="R6" s="19"/>
    </row>
    <row r="7" spans="2:18" s="18" customFormat="1" ht="23.25" x14ac:dyDescent="0.25">
      <c r="B7" s="10">
        <v>4</v>
      </c>
      <c r="C7" s="20" t="s">
        <v>19</v>
      </c>
      <c r="D7" s="21">
        <v>5180543</v>
      </c>
      <c r="E7" s="22">
        <v>1000000</v>
      </c>
      <c r="F7" s="21">
        <f t="shared" si="0"/>
        <v>6180543</v>
      </c>
      <c r="G7" s="22">
        <v>6152000</v>
      </c>
      <c r="H7" s="22">
        <f t="shared" si="2"/>
        <v>28543</v>
      </c>
      <c r="I7" s="13">
        <f t="shared" si="3"/>
        <v>6152</v>
      </c>
      <c r="J7" s="23">
        <v>3253000</v>
      </c>
      <c r="K7" s="13">
        <f t="shared" si="1"/>
        <v>22391</v>
      </c>
      <c r="L7" s="26">
        <v>-1000000</v>
      </c>
      <c r="M7" s="24">
        <f t="shared" si="4"/>
        <v>-977609</v>
      </c>
      <c r="N7" s="25" t="s">
        <v>15</v>
      </c>
      <c r="P7" s="19"/>
      <c r="Q7" s="27"/>
      <c r="R7" s="19"/>
    </row>
    <row r="8" spans="2:18" s="18" customFormat="1" ht="23.25" x14ac:dyDescent="0.25">
      <c r="B8" s="10">
        <v>5</v>
      </c>
      <c r="C8" s="20" t="s">
        <v>20</v>
      </c>
      <c r="D8" s="21">
        <v>8696</v>
      </c>
      <c r="E8" s="22">
        <v>9348792</v>
      </c>
      <c r="F8" s="21">
        <v>9357488</v>
      </c>
      <c r="G8" s="22">
        <v>9328000</v>
      </c>
      <c r="H8" s="22">
        <f t="shared" si="2"/>
        <v>29488</v>
      </c>
      <c r="I8" s="13">
        <f t="shared" si="3"/>
        <v>9328</v>
      </c>
      <c r="J8" s="23">
        <v>10141000</v>
      </c>
      <c r="K8" s="13">
        <f t="shared" si="1"/>
        <v>20160</v>
      </c>
      <c r="L8" s="22">
        <v>0</v>
      </c>
      <c r="M8" s="24">
        <f t="shared" si="4"/>
        <v>20160</v>
      </c>
      <c r="N8" s="25" t="s">
        <v>15</v>
      </c>
      <c r="P8" s="19"/>
      <c r="Q8" s="27"/>
      <c r="R8" s="19"/>
    </row>
    <row r="9" spans="2:18" s="18" customFormat="1" ht="46.5" x14ac:dyDescent="0.25">
      <c r="B9" s="10">
        <v>6</v>
      </c>
      <c r="C9" s="20" t="s">
        <v>21</v>
      </c>
      <c r="D9" s="21">
        <v>0</v>
      </c>
      <c r="E9" s="22"/>
      <c r="F9" s="21">
        <f t="shared" si="0"/>
        <v>0</v>
      </c>
      <c r="G9" s="22"/>
      <c r="H9" s="22">
        <f t="shared" si="2"/>
        <v>0</v>
      </c>
      <c r="I9" s="13">
        <f t="shared" si="3"/>
        <v>0</v>
      </c>
      <c r="J9" s="23">
        <v>0</v>
      </c>
      <c r="K9" s="13">
        <f t="shared" si="1"/>
        <v>0</v>
      </c>
      <c r="L9" s="22"/>
      <c r="M9" s="24">
        <f t="shared" si="4"/>
        <v>0</v>
      </c>
      <c r="N9" s="25" t="s">
        <v>22</v>
      </c>
      <c r="P9" s="19"/>
      <c r="Q9" s="27"/>
      <c r="R9" s="19"/>
    </row>
    <row r="10" spans="2:18" s="18" customFormat="1" ht="23.25" x14ac:dyDescent="0.25">
      <c r="B10" s="10">
        <v>7</v>
      </c>
      <c r="C10" s="20" t="s">
        <v>23</v>
      </c>
      <c r="D10" s="21">
        <v>-3750</v>
      </c>
      <c r="E10" s="22">
        <v>0</v>
      </c>
      <c r="F10" s="21">
        <f t="shared" si="0"/>
        <v>-3750</v>
      </c>
      <c r="G10" s="22">
        <v>0</v>
      </c>
      <c r="H10" s="22">
        <f t="shared" si="2"/>
        <v>-3750</v>
      </c>
      <c r="I10" s="13">
        <f t="shared" si="3"/>
        <v>0</v>
      </c>
      <c r="J10" s="23">
        <v>9955000</v>
      </c>
      <c r="K10" s="13">
        <f t="shared" si="1"/>
        <v>-3750</v>
      </c>
      <c r="L10" s="22"/>
      <c r="M10" s="24">
        <f t="shared" si="4"/>
        <v>-3750</v>
      </c>
      <c r="N10" s="25" t="s">
        <v>15</v>
      </c>
      <c r="P10" s="19"/>
      <c r="Q10" s="19"/>
      <c r="R10" s="19"/>
    </row>
    <row r="11" spans="2:18" s="18" customFormat="1" ht="46.5" x14ac:dyDescent="0.25">
      <c r="B11" s="10">
        <v>8</v>
      </c>
      <c r="C11" s="20" t="s">
        <v>24</v>
      </c>
      <c r="D11" s="21">
        <v>0</v>
      </c>
      <c r="E11" s="22"/>
      <c r="F11" s="21">
        <f t="shared" si="0"/>
        <v>0</v>
      </c>
      <c r="G11" s="22"/>
      <c r="H11" s="22">
        <f t="shared" si="2"/>
        <v>0</v>
      </c>
      <c r="I11" s="13">
        <f t="shared" si="3"/>
        <v>0</v>
      </c>
      <c r="J11" s="23">
        <v>0</v>
      </c>
      <c r="K11" s="13">
        <f t="shared" si="1"/>
        <v>0</v>
      </c>
      <c r="L11" s="22"/>
      <c r="M11" s="24">
        <f t="shared" si="4"/>
        <v>0</v>
      </c>
      <c r="N11" s="25" t="s">
        <v>22</v>
      </c>
      <c r="P11" s="19"/>
      <c r="Q11" s="19"/>
      <c r="R11" s="19"/>
    </row>
    <row r="12" spans="2:18" s="18" customFormat="1" ht="23.25" x14ac:dyDescent="0.25">
      <c r="B12" s="10">
        <v>9</v>
      </c>
      <c r="C12" s="20" t="s">
        <v>25</v>
      </c>
      <c r="D12" s="21">
        <v>6751193</v>
      </c>
      <c r="E12" s="22">
        <v>0</v>
      </c>
      <c r="F12" s="21">
        <f t="shared" si="0"/>
        <v>6751193</v>
      </c>
      <c r="G12" s="22">
        <v>7736000</v>
      </c>
      <c r="H12" s="22">
        <f t="shared" si="2"/>
        <v>-984807</v>
      </c>
      <c r="I12" s="13">
        <f t="shared" si="3"/>
        <v>7736</v>
      </c>
      <c r="J12" s="23">
        <v>3192000</v>
      </c>
      <c r="K12" s="13">
        <f t="shared" si="1"/>
        <v>-992543</v>
      </c>
      <c r="L12" s="22"/>
      <c r="M12" s="24">
        <f t="shared" si="4"/>
        <v>-992543</v>
      </c>
      <c r="N12" s="25" t="s">
        <v>15</v>
      </c>
      <c r="P12" s="19"/>
      <c r="Q12" s="28"/>
      <c r="R12" s="19"/>
    </row>
    <row r="13" spans="2:18" s="18" customFormat="1" ht="23.25" x14ac:dyDescent="0.25">
      <c r="B13" s="10">
        <v>10</v>
      </c>
      <c r="C13" s="30" t="s">
        <v>26</v>
      </c>
      <c r="D13" s="31">
        <v>663620</v>
      </c>
      <c r="E13" s="32">
        <v>0</v>
      </c>
      <c r="F13" s="33">
        <f t="shared" si="0"/>
        <v>663620</v>
      </c>
      <c r="G13" s="32">
        <v>158000</v>
      </c>
      <c r="H13" s="34">
        <f t="shared" si="2"/>
        <v>505620</v>
      </c>
      <c r="I13" s="13">
        <f t="shared" si="3"/>
        <v>158</v>
      </c>
      <c r="J13" s="35">
        <v>6158000</v>
      </c>
      <c r="K13" s="13">
        <f t="shared" si="1"/>
        <v>505462</v>
      </c>
      <c r="L13" s="22"/>
      <c r="M13" s="24">
        <f t="shared" si="4"/>
        <v>505462</v>
      </c>
      <c r="N13" s="29" t="s">
        <v>17</v>
      </c>
      <c r="P13" s="19"/>
      <c r="Q13" s="19"/>
      <c r="R13" s="19"/>
    </row>
    <row r="14" spans="2:18" s="18" customFormat="1" ht="46.5" x14ac:dyDescent="0.25">
      <c r="B14" s="10">
        <v>11</v>
      </c>
      <c r="C14" s="20" t="s">
        <v>27</v>
      </c>
      <c r="D14" s="21">
        <v>0</v>
      </c>
      <c r="E14" s="22">
        <v>0</v>
      </c>
      <c r="F14" s="21">
        <v>0</v>
      </c>
      <c r="G14" s="22">
        <v>0</v>
      </c>
      <c r="H14" s="22">
        <f t="shared" si="2"/>
        <v>0</v>
      </c>
      <c r="I14" s="13">
        <f t="shared" si="3"/>
        <v>0</v>
      </c>
      <c r="J14" s="23">
        <v>0</v>
      </c>
      <c r="K14" s="13">
        <f t="shared" si="1"/>
        <v>0</v>
      </c>
      <c r="L14" s="22"/>
      <c r="M14" s="24">
        <f t="shared" si="4"/>
        <v>0</v>
      </c>
      <c r="N14" s="25" t="s">
        <v>22</v>
      </c>
      <c r="P14" s="19"/>
      <c r="Q14" s="19"/>
      <c r="R14" s="19"/>
    </row>
    <row r="15" spans="2:18" s="18" customFormat="1" ht="47.25" thickBot="1" x14ac:dyDescent="0.3">
      <c r="B15" s="10">
        <v>12</v>
      </c>
      <c r="C15" s="36" t="s">
        <v>28</v>
      </c>
      <c r="D15" s="21">
        <v>0</v>
      </c>
      <c r="E15" s="22"/>
      <c r="F15" s="21">
        <f>D15+E15</f>
        <v>0</v>
      </c>
      <c r="G15" s="22">
        <f ca="1">SUM(G4:G15)</f>
        <v>0</v>
      </c>
      <c r="H15" s="22">
        <f ca="1">F15-G15</f>
        <v>0</v>
      </c>
      <c r="I15" s="13">
        <f ca="1">0.1%*G15</f>
        <v>0</v>
      </c>
      <c r="J15" s="23">
        <v>0</v>
      </c>
      <c r="K15" s="13">
        <f ca="1">H15-I15</f>
        <v>0</v>
      </c>
      <c r="L15" s="37"/>
      <c r="M15" s="16">
        <f t="shared" ca="1" si="4"/>
        <v>0</v>
      </c>
      <c r="N15" s="25" t="s">
        <v>22</v>
      </c>
      <c r="P15" s="19"/>
      <c r="Q15" s="19"/>
      <c r="R15" s="19"/>
    </row>
    <row r="16" spans="2:18" s="43" customFormat="1" ht="24" thickBot="1" x14ac:dyDescent="0.4">
      <c r="B16" s="56" t="s">
        <v>29</v>
      </c>
      <c r="C16" s="57"/>
      <c r="D16" s="38">
        <f>SUM(D4:D15)</f>
        <v>13574753</v>
      </c>
      <c r="E16" s="39">
        <f>SUM(E4:E14)</f>
        <v>12348792</v>
      </c>
      <c r="F16" s="38">
        <f>SUM(F4:F13)</f>
        <v>25923545</v>
      </c>
      <c r="G16" s="39">
        <f>SUM(G4:G13)</f>
        <v>25644000</v>
      </c>
      <c r="H16" s="39">
        <f>SUM(H4:H13)</f>
        <v>279545</v>
      </c>
      <c r="I16" s="39">
        <f>SUM(I4:I13)</f>
        <v>25644</v>
      </c>
      <c r="J16" s="40">
        <f>SUM(J4:J15)</f>
        <v>49355000</v>
      </c>
      <c r="K16" s="39">
        <f>SUM(K4:K13)</f>
        <v>253901</v>
      </c>
      <c r="L16" s="39">
        <v>-3000000</v>
      </c>
      <c r="M16" s="41">
        <v>-1638833</v>
      </c>
      <c r="N16" s="42"/>
      <c r="P16" s="44"/>
      <c r="Q16" s="44"/>
      <c r="R16" s="44"/>
    </row>
    <row r="17" spans="2:18" s="46" customFormat="1" ht="18.75" x14ac:dyDescent="0.3">
      <c r="B17" s="45"/>
      <c r="N17" s="47"/>
      <c r="P17" s="48"/>
      <c r="Q17" s="48"/>
      <c r="R17" s="48"/>
    </row>
    <row r="18" spans="2:18" ht="23.25" x14ac:dyDescent="0.35">
      <c r="B18" s="3" t="s">
        <v>30</v>
      </c>
      <c r="C18" s="49"/>
      <c r="D18" s="3"/>
      <c r="E18" s="3"/>
      <c r="F18" s="3"/>
      <c r="G18" s="3"/>
      <c r="H18" s="3"/>
      <c r="I18" s="3"/>
      <c r="J18" s="3"/>
      <c r="K18" s="3"/>
      <c r="L18" s="3"/>
      <c r="M18" s="3"/>
      <c r="N18" s="50"/>
    </row>
    <row r="19" spans="2:18" ht="15.75" x14ac:dyDescent="0.25"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</row>
  </sheetData>
  <mergeCells count="2">
    <mergeCell ref="B2:N2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topLeftCell="C1" zoomScale="50" zoomScaleNormal="50" workbookViewId="0">
      <selection activeCell="M17" sqref="M17"/>
    </sheetView>
  </sheetViews>
  <sheetFormatPr defaultRowHeight="15" x14ac:dyDescent="0.25"/>
  <cols>
    <col min="2" max="2" width="11.5703125" style="1" customWidth="1"/>
    <col min="3" max="3" width="33" customWidth="1"/>
    <col min="4" max="4" width="23" customWidth="1"/>
    <col min="5" max="5" width="23.42578125" customWidth="1"/>
    <col min="6" max="6" width="22.5703125" bestFit="1" customWidth="1"/>
    <col min="7" max="7" width="25.28515625" customWidth="1"/>
    <col min="8" max="8" width="22.28515625" customWidth="1"/>
    <col min="9" max="9" width="24.85546875" customWidth="1"/>
    <col min="10" max="10" width="24.5703125" hidden="1" customWidth="1"/>
    <col min="11" max="11" width="28.28515625" bestFit="1" customWidth="1"/>
    <col min="12" max="12" width="28.140625" customWidth="1"/>
    <col min="13" max="13" width="27.5703125" customWidth="1"/>
    <col min="14" max="14" width="47.7109375" style="2" customWidth="1"/>
    <col min="17" max="17" width="16.85546875" customWidth="1"/>
  </cols>
  <sheetData>
    <row r="1" spans="2:18" ht="15.75" thickBot="1" x14ac:dyDescent="0.3"/>
    <row r="2" spans="2:18" s="3" customFormat="1" ht="30.75" thickBot="1" x14ac:dyDescent="0.4">
      <c r="B2" s="53" t="s">
        <v>31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18" s="9" customFormat="1" ht="104.25" customHeight="1" thickBot="1" x14ac:dyDescent="0.3">
      <c r="B3" s="4" t="s">
        <v>1</v>
      </c>
      <c r="C3" s="5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N3" s="8" t="s">
        <v>13</v>
      </c>
    </row>
    <row r="4" spans="2:18" s="18" customFormat="1" ht="23.25" x14ac:dyDescent="0.25">
      <c r="B4" s="10">
        <v>1</v>
      </c>
      <c r="C4" s="11" t="s">
        <v>14</v>
      </c>
      <c r="D4" s="12">
        <f>'DASHBOARD (PMS) MARCH, 2018'!M4</f>
        <v>-835939</v>
      </c>
      <c r="E4" s="13"/>
      <c r="F4" s="12">
        <f t="shared" ref="F4:F13" si="0">D4+E4</f>
        <v>-835939</v>
      </c>
      <c r="G4" s="13">
        <v>0</v>
      </c>
      <c r="H4" s="13">
        <f>D4+E4-G4</f>
        <v>-835939</v>
      </c>
      <c r="I4" s="13">
        <f>0.1%*G4</f>
        <v>0</v>
      </c>
      <c r="J4" s="14">
        <v>85000</v>
      </c>
      <c r="K4" s="13">
        <f t="shared" ref="K4:K14" si="1">H4-I4</f>
        <v>-835939</v>
      </c>
      <c r="L4" s="15">
        <v>0</v>
      </c>
      <c r="M4" s="16">
        <f>L4+K4</f>
        <v>-835939</v>
      </c>
      <c r="N4" s="17" t="s">
        <v>15</v>
      </c>
      <c r="P4" s="19"/>
      <c r="Q4" s="19"/>
      <c r="R4" s="19"/>
    </row>
    <row r="5" spans="2:18" s="18" customFormat="1" ht="23.25" x14ac:dyDescent="0.25">
      <c r="B5" s="10">
        <v>2</v>
      </c>
      <c r="C5" s="20" t="s">
        <v>16</v>
      </c>
      <c r="D5" s="12">
        <f>'DASHBOARD (PMS) MARCH, 2018'!M5</f>
        <v>1506679</v>
      </c>
      <c r="E5" s="22">
        <v>0</v>
      </c>
      <c r="F5" s="21">
        <f t="shared" si="0"/>
        <v>1506679</v>
      </c>
      <c r="G5" s="22">
        <v>0</v>
      </c>
      <c r="H5" s="22">
        <f t="shared" ref="H5:H14" si="2">F5-G5</f>
        <v>1506679</v>
      </c>
      <c r="I5" s="13">
        <f t="shared" ref="I5:I14" si="3">0.1%*G5</f>
        <v>0</v>
      </c>
      <c r="J5" s="23">
        <v>2792000</v>
      </c>
      <c r="K5" s="13">
        <f t="shared" si="1"/>
        <v>1506679</v>
      </c>
      <c r="L5" s="22"/>
      <c r="M5" s="24">
        <f t="shared" ref="M5:M15" si="4">L5+K5</f>
        <v>1506679</v>
      </c>
      <c r="N5" s="25" t="s">
        <v>17</v>
      </c>
      <c r="P5" s="19"/>
      <c r="Q5" s="19"/>
      <c r="R5" s="19"/>
    </row>
    <row r="6" spans="2:18" s="18" customFormat="1" ht="23.25" x14ac:dyDescent="0.25">
      <c r="B6" s="10">
        <v>3</v>
      </c>
      <c r="C6" s="20" t="s">
        <v>18</v>
      </c>
      <c r="D6" s="12">
        <f>'DASHBOARD (PMS) MARCH, 2018'!M6</f>
        <v>-1968559</v>
      </c>
      <c r="E6" s="22"/>
      <c r="F6" s="21"/>
      <c r="G6" s="22"/>
      <c r="H6" s="22">
        <f t="shared" si="2"/>
        <v>0</v>
      </c>
      <c r="I6" s="13">
        <f t="shared" si="3"/>
        <v>0</v>
      </c>
      <c r="J6" s="23">
        <v>13779000</v>
      </c>
      <c r="K6" s="13">
        <f t="shared" si="1"/>
        <v>0</v>
      </c>
      <c r="L6" s="26"/>
      <c r="M6" s="24">
        <f t="shared" si="4"/>
        <v>0</v>
      </c>
      <c r="N6" s="25" t="s">
        <v>15</v>
      </c>
      <c r="P6" s="19"/>
      <c r="Q6" s="27"/>
      <c r="R6" s="19"/>
    </row>
    <row r="7" spans="2:18" s="18" customFormat="1" ht="23.25" x14ac:dyDescent="0.25">
      <c r="B7" s="10">
        <v>4</v>
      </c>
      <c r="C7" s="20" t="s">
        <v>19</v>
      </c>
      <c r="D7" s="12">
        <f>'DASHBOARD (PMS) MARCH, 2018'!M7</f>
        <v>-977609</v>
      </c>
      <c r="E7" s="22">
        <v>0</v>
      </c>
      <c r="F7" s="21">
        <f t="shared" si="0"/>
        <v>-977609</v>
      </c>
      <c r="G7" s="22"/>
      <c r="H7" s="22">
        <f t="shared" si="2"/>
        <v>-977609</v>
      </c>
      <c r="I7" s="13">
        <f t="shared" si="3"/>
        <v>0</v>
      </c>
      <c r="J7" s="23">
        <v>3253000</v>
      </c>
      <c r="K7" s="13">
        <f t="shared" si="1"/>
        <v>-977609</v>
      </c>
      <c r="L7" s="26"/>
      <c r="M7" s="24">
        <f t="shared" si="4"/>
        <v>-977609</v>
      </c>
      <c r="N7" s="25" t="s">
        <v>15</v>
      </c>
      <c r="P7" s="19"/>
      <c r="Q7" s="27"/>
      <c r="R7" s="19"/>
    </row>
    <row r="8" spans="2:18" s="18" customFormat="1" ht="23.25" x14ac:dyDescent="0.25">
      <c r="B8" s="10">
        <v>5</v>
      </c>
      <c r="C8" s="20" t="s">
        <v>20</v>
      </c>
      <c r="D8" s="12">
        <f>'DASHBOARD (PMS) MARCH, 2018'!M8</f>
        <v>20160</v>
      </c>
      <c r="E8" s="22">
        <v>0</v>
      </c>
      <c r="F8" s="21"/>
      <c r="G8" s="22"/>
      <c r="H8" s="22">
        <f t="shared" si="2"/>
        <v>0</v>
      </c>
      <c r="I8" s="13">
        <f t="shared" si="3"/>
        <v>0</v>
      </c>
      <c r="J8" s="23">
        <v>10141000</v>
      </c>
      <c r="K8" s="13">
        <f t="shared" si="1"/>
        <v>0</v>
      </c>
      <c r="L8" s="22">
        <v>0</v>
      </c>
      <c r="M8" s="24">
        <f t="shared" si="4"/>
        <v>0</v>
      </c>
      <c r="N8" s="25" t="s">
        <v>15</v>
      </c>
      <c r="P8" s="19"/>
      <c r="Q8" s="27"/>
      <c r="R8" s="19"/>
    </row>
    <row r="9" spans="2:18" s="18" customFormat="1" ht="46.5" x14ac:dyDescent="0.25">
      <c r="B9" s="10">
        <v>6</v>
      </c>
      <c r="C9" s="20" t="s">
        <v>21</v>
      </c>
      <c r="D9" s="12">
        <f>'DASHBOARD (PMS) MARCH, 2018'!M9</f>
        <v>0</v>
      </c>
      <c r="E9" s="22">
        <v>0</v>
      </c>
      <c r="F9" s="21">
        <f t="shared" si="0"/>
        <v>0</v>
      </c>
      <c r="G9" s="22"/>
      <c r="H9" s="22">
        <f t="shared" si="2"/>
        <v>0</v>
      </c>
      <c r="I9" s="13">
        <f t="shared" si="3"/>
        <v>0</v>
      </c>
      <c r="J9" s="23">
        <v>0</v>
      </c>
      <c r="K9" s="13">
        <f t="shared" si="1"/>
        <v>0</v>
      </c>
      <c r="L9" s="22"/>
      <c r="M9" s="24">
        <f t="shared" si="4"/>
        <v>0</v>
      </c>
      <c r="N9" s="25" t="s">
        <v>22</v>
      </c>
      <c r="P9" s="19"/>
      <c r="Q9" s="27"/>
      <c r="R9" s="19"/>
    </row>
    <row r="10" spans="2:18" s="18" customFormat="1" ht="23.25" x14ac:dyDescent="0.25">
      <c r="B10" s="10">
        <v>7</v>
      </c>
      <c r="C10" s="20" t="s">
        <v>23</v>
      </c>
      <c r="D10" s="12">
        <f>'DASHBOARD (PMS) MARCH, 2018'!M10</f>
        <v>-3750</v>
      </c>
      <c r="E10" s="22"/>
      <c r="F10" s="21"/>
      <c r="G10" s="22"/>
      <c r="H10" s="22">
        <f t="shared" si="2"/>
        <v>0</v>
      </c>
      <c r="I10" s="13">
        <f t="shared" si="3"/>
        <v>0</v>
      </c>
      <c r="J10" s="23">
        <v>9955000</v>
      </c>
      <c r="K10" s="13">
        <f t="shared" si="1"/>
        <v>0</v>
      </c>
      <c r="L10" s="22"/>
      <c r="M10" s="24">
        <f t="shared" si="4"/>
        <v>0</v>
      </c>
      <c r="N10" s="25" t="s">
        <v>15</v>
      </c>
      <c r="P10" s="19"/>
      <c r="Q10" s="19"/>
      <c r="R10" s="19"/>
    </row>
    <row r="11" spans="2:18" s="18" customFormat="1" ht="46.5" x14ac:dyDescent="0.25">
      <c r="B11" s="10">
        <v>8</v>
      </c>
      <c r="C11" s="20" t="s">
        <v>24</v>
      </c>
      <c r="D11" s="12">
        <f>'DASHBOARD (PMS) MARCH, 2018'!M11</f>
        <v>0</v>
      </c>
      <c r="E11" s="22">
        <v>0</v>
      </c>
      <c r="F11" s="21">
        <f t="shared" si="0"/>
        <v>0</v>
      </c>
      <c r="G11" s="22"/>
      <c r="H11" s="22">
        <f t="shared" si="2"/>
        <v>0</v>
      </c>
      <c r="I11" s="13">
        <f t="shared" si="3"/>
        <v>0</v>
      </c>
      <c r="J11" s="23">
        <v>0</v>
      </c>
      <c r="K11" s="13">
        <f t="shared" si="1"/>
        <v>0</v>
      </c>
      <c r="L11" s="22"/>
      <c r="M11" s="24">
        <f t="shared" si="4"/>
        <v>0</v>
      </c>
      <c r="N11" s="25" t="s">
        <v>22</v>
      </c>
      <c r="P11" s="19"/>
      <c r="Q11" s="19"/>
      <c r="R11" s="19"/>
    </row>
    <row r="12" spans="2:18" s="18" customFormat="1" ht="23.25" x14ac:dyDescent="0.25">
      <c r="B12" s="10">
        <v>9</v>
      </c>
      <c r="C12" s="20" t="s">
        <v>25</v>
      </c>
      <c r="D12" s="12">
        <f>'DASHBOARD (PMS) MARCH, 2018'!M12</f>
        <v>-992543</v>
      </c>
      <c r="E12" s="22">
        <v>0</v>
      </c>
      <c r="F12" s="21">
        <f t="shared" si="0"/>
        <v>-992543</v>
      </c>
      <c r="G12" s="22"/>
      <c r="H12" s="22">
        <f t="shared" si="2"/>
        <v>-992543</v>
      </c>
      <c r="I12" s="13">
        <f t="shared" si="3"/>
        <v>0</v>
      </c>
      <c r="J12" s="23">
        <v>3192000</v>
      </c>
      <c r="K12" s="13">
        <f t="shared" si="1"/>
        <v>-992543</v>
      </c>
      <c r="L12" s="22"/>
      <c r="M12" s="24">
        <f t="shared" si="4"/>
        <v>-992543</v>
      </c>
      <c r="N12" s="25" t="s">
        <v>15</v>
      </c>
      <c r="P12" s="19"/>
      <c r="Q12" s="28"/>
      <c r="R12" s="19"/>
    </row>
    <row r="13" spans="2:18" s="18" customFormat="1" ht="23.25" x14ac:dyDescent="0.25">
      <c r="B13" s="10">
        <v>10</v>
      </c>
      <c r="C13" s="30" t="s">
        <v>26</v>
      </c>
      <c r="D13" s="12">
        <f>'DASHBOARD (PMS) MARCH, 2018'!M13</f>
        <v>505462</v>
      </c>
      <c r="E13" s="32">
        <v>0</v>
      </c>
      <c r="F13" s="33">
        <f t="shared" si="0"/>
        <v>505462</v>
      </c>
      <c r="G13" s="32"/>
      <c r="H13" s="34">
        <f t="shared" si="2"/>
        <v>505462</v>
      </c>
      <c r="I13" s="13">
        <f t="shared" si="3"/>
        <v>0</v>
      </c>
      <c r="J13" s="35">
        <v>6158000</v>
      </c>
      <c r="K13" s="13">
        <f t="shared" si="1"/>
        <v>505462</v>
      </c>
      <c r="L13" s="22"/>
      <c r="M13" s="24">
        <f t="shared" si="4"/>
        <v>505462</v>
      </c>
      <c r="N13" s="29" t="s">
        <v>17</v>
      </c>
      <c r="P13" s="19"/>
      <c r="Q13" s="19"/>
      <c r="R13" s="19"/>
    </row>
    <row r="14" spans="2:18" s="18" customFormat="1" ht="46.5" x14ac:dyDescent="0.25">
      <c r="B14" s="10">
        <v>11</v>
      </c>
      <c r="C14" s="20" t="s">
        <v>27</v>
      </c>
      <c r="D14" s="12">
        <f>'DASHBOARD (PMS) MARCH, 2018'!M14</f>
        <v>0</v>
      </c>
      <c r="E14" s="22">
        <v>0</v>
      </c>
      <c r="F14" s="21">
        <v>0</v>
      </c>
      <c r="G14" s="22">
        <v>0</v>
      </c>
      <c r="H14" s="22">
        <f t="shared" si="2"/>
        <v>0</v>
      </c>
      <c r="I14" s="13">
        <f t="shared" si="3"/>
        <v>0</v>
      </c>
      <c r="J14" s="23">
        <v>0</v>
      </c>
      <c r="K14" s="13">
        <f t="shared" si="1"/>
        <v>0</v>
      </c>
      <c r="L14" s="22"/>
      <c r="M14" s="24">
        <f t="shared" si="4"/>
        <v>0</v>
      </c>
      <c r="N14" s="25" t="s">
        <v>22</v>
      </c>
      <c r="P14" s="19"/>
      <c r="Q14" s="19"/>
      <c r="R14" s="19"/>
    </row>
    <row r="15" spans="2:18" s="18" customFormat="1" ht="47.25" thickBot="1" x14ac:dyDescent="0.3">
      <c r="B15" s="10">
        <v>12</v>
      </c>
      <c r="C15" s="36" t="s">
        <v>28</v>
      </c>
      <c r="D15" s="12">
        <f ca="1">'DASHBOARD (PMS) MARCH, 2018'!M15</f>
        <v>20160</v>
      </c>
      <c r="E15" s="22"/>
      <c r="F15" s="21">
        <f ca="1">D15+E15</f>
        <v>0</v>
      </c>
      <c r="G15" s="22">
        <f ca="1">SUM(G4:G15)</f>
        <v>0</v>
      </c>
      <c r="H15" s="22">
        <f ca="1">F15-G15</f>
        <v>0</v>
      </c>
      <c r="I15" s="13">
        <f ca="1">0.1%*G15</f>
        <v>0</v>
      </c>
      <c r="J15" s="23">
        <v>0</v>
      </c>
      <c r="K15" s="13">
        <f ca="1">H15-I15</f>
        <v>0</v>
      </c>
      <c r="L15" s="37"/>
      <c r="M15" s="16">
        <f t="shared" ca="1" si="4"/>
        <v>0</v>
      </c>
      <c r="N15" s="25" t="s">
        <v>22</v>
      </c>
      <c r="P15" s="19"/>
      <c r="Q15" s="19"/>
      <c r="R15" s="19"/>
    </row>
    <row r="16" spans="2:18" s="43" customFormat="1" ht="24" thickBot="1" x14ac:dyDescent="0.4">
      <c r="B16" s="56" t="s">
        <v>29</v>
      </c>
      <c r="C16" s="57"/>
      <c r="D16" s="38">
        <f>'DASHBOARD (PMS) MARCH, 2018'!M16</f>
        <v>-1638833</v>
      </c>
      <c r="E16" s="39">
        <f>SUM(E4:E14)</f>
        <v>0</v>
      </c>
      <c r="F16" s="38">
        <f>SUM(F4:F13)</f>
        <v>-793950</v>
      </c>
      <c r="G16" s="39">
        <f>SUM(G4:G13)</f>
        <v>0</v>
      </c>
      <c r="H16" s="39">
        <f>SUM(H4:H13)</f>
        <v>-793950</v>
      </c>
      <c r="I16" s="39">
        <f>SUM(I4:I13)</f>
        <v>0</v>
      </c>
      <c r="J16" s="40">
        <f>SUM(J4:J15)</f>
        <v>49355000</v>
      </c>
      <c r="K16" s="39">
        <f>SUM(K4:K13)</f>
        <v>-793950</v>
      </c>
      <c r="L16" s="39">
        <f>SUM(L4:L15)</f>
        <v>0</v>
      </c>
      <c r="M16" s="41">
        <v>-1638833</v>
      </c>
      <c r="N16" s="42"/>
      <c r="P16" s="44"/>
      <c r="Q16" s="44"/>
      <c r="R16" s="44"/>
    </row>
    <row r="17" spans="2:18" s="46" customFormat="1" ht="18.75" x14ac:dyDescent="0.3">
      <c r="B17" s="45"/>
      <c r="N17" s="47"/>
      <c r="P17" s="48"/>
      <c r="Q17" s="48"/>
      <c r="R17" s="48"/>
    </row>
    <row r="18" spans="2:18" ht="23.25" x14ac:dyDescent="0.35">
      <c r="B18" s="3" t="s">
        <v>30</v>
      </c>
      <c r="C18" s="49"/>
      <c r="D18" s="3"/>
      <c r="E18" s="3"/>
      <c r="F18" s="3"/>
      <c r="G18" s="3"/>
      <c r="H18" s="3"/>
      <c r="I18" s="3"/>
      <c r="J18" s="3"/>
      <c r="K18" s="3"/>
      <c r="L18" s="3"/>
      <c r="M18" s="3"/>
      <c r="N18" s="50"/>
    </row>
    <row r="19" spans="2:18" ht="15.75" x14ac:dyDescent="0.25"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</row>
  </sheetData>
  <mergeCells count="2">
    <mergeCell ref="B2:N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 (PMS) MARCH, 2018</vt:lpstr>
      <vt:lpstr>DASHBOARD (PMS) APRIL,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2018-04-21T12:25:42Z</dcterms:created>
  <dcterms:modified xsi:type="dcterms:W3CDTF">2018-08-22T16:21:49Z</dcterms:modified>
</cp:coreProperties>
</file>