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konna\Downloads\STOCK ACCOUNTS\STOCK DUTIES\DASHBOARD REPORTS 2018\CUMULATIVE DASHBOARD, 2018\FEBRUARY 2018 DASHBOARD\"/>
    </mc:Choice>
  </mc:AlternateContent>
  <bookViews>
    <workbookView xWindow="0" yWindow="0" windowWidth="20490" windowHeight="7365" firstSheet="4" activeTab="4"/>
  </bookViews>
  <sheets>
    <sheet name="Sheet1" sheetId="1" r:id="rId1"/>
    <sheet name="JANUARY, 2018" sheetId="2" r:id="rId2"/>
    <sheet name="FEBRUARY, 2018" sheetId="3" r:id="rId3"/>
    <sheet name="MARCH, 2018" sheetId="4" r:id="rId4"/>
    <sheet name="APRIL, 2018" sheetId="5" r:id="rId5"/>
    <sheet name="MAY, 2018 (AG0&amp;PMS)" sheetId="6" r:id="rId6"/>
    <sheet name="MAY 2018 (PMS)" sheetId="7" r:id="rId7"/>
    <sheet name="JUNE, 2018 (AGO&amp;PMS)" sheetId="8" r:id="rId8"/>
  </sheets>
  <definedNames>
    <definedName name="_xlnm.Print_Area" localSheetId="4">'APRIL, 2018'!$A$1:$J$21</definedName>
    <definedName name="_xlnm.Print_Area" localSheetId="2">'FEBRUARY, 2018'!$A$1:$J$20</definedName>
    <definedName name="_xlnm.Print_Area" localSheetId="1">'JANUARY, 2018'!$A$1:$J$20</definedName>
    <definedName name="_xlnm.Print_Area" localSheetId="3">'MARCH, 2018'!$A$1:$L$19</definedName>
    <definedName name="_xlnm.Print_Area" localSheetId="6">'MAY 2018 (PMS)'!$A$1:$J$19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3" i="8"/>
  <c r="C6" i="8"/>
  <c r="C7" i="8"/>
  <c r="C8" i="8"/>
  <c r="C9" i="8"/>
  <c r="C10" i="8"/>
  <c r="C11" i="8"/>
  <c r="C12" i="8"/>
  <c r="C13" i="8"/>
  <c r="C14" i="8"/>
  <c r="C4" i="8"/>
  <c r="C5" i="8"/>
  <c r="C3" i="8"/>
  <c r="F15" i="8"/>
  <c r="D15" i="8"/>
  <c r="H15" i="8"/>
  <c r="C15" i="8" l="1"/>
  <c r="E15" i="8"/>
  <c r="I15" i="8"/>
  <c r="G15" i="8"/>
  <c r="F13" i="7"/>
  <c r="D13" i="7"/>
  <c r="H12" i="7"/>
  <c r="E12" i="7"/>
  <c r="G12" i="7" s="1"/>
  <c r="I12" i="7" s="1"/>
  <c r="H11" i="7"/>
  <c r="C11" i="7"/>
  <c r="E11" i="7" s="1"/>
  <c r="G11" i="7" s="1"/>
  <c r="I11" i="7" s="1"/>
  <c r="H10" i="7"/>
  <c r="C10" i="7"/>
  <c r="E10" i="7" s="1"/>
  <c r="G10" i="7" s="1"/>
  <c r="I10" i="7" s="1"/>
  <c r="H9" i="7"/>
  <c r="C9" i="7"/>
  <c r="E9" i="7" s="1"/>
  <c r="G9" i="7" s="1"/>
  <c r="I9" i="7" s="1"/>
  <c r="H8" i="7"/>
  <c r="E8" i="7"/>
  <c r="G8" i="7" s="1"/>
  <c r="I8" i="7" s="1"/>
  <c r="C8" i="7"/>
  <c r="H7" i="7"/>
  <c r="C7" i="7"/>
  <c r="E7" i="7" s="1"/>
  <c r="G7" i="7" s="1"/>
  <c r="H6" i="7"/>
  <c r="C6" i="7"/>
  <c r="E6" i="7" s="1"/>
  <c r="G6" i="7" s="1"/>
  <c r="H5" i="7"/>
  <c r="C5" i="7"/>
  <c r="E5" i="7" s="1"/>
  <c r="G5" i="7" s="1"/>
  <c r="H4" i="7"/>
  <c r="C4" i="7"/>
  <c r="E4" i="7" s="1"/>
  <c r="G4" i="7" s="1"/>
  <c r="I4" i="7" s="1"/>
  <c r="H3" i="7"/>
  <c r="C3" i="7"/>
  <c r="E3" i="7" s="1"/>
  <c r="H13" i="7" l="1"/>
  <c r="I5" i="7"/>
  <c r="I6" i="7"/>
  <c r="I7" i="7"/>
  <c r="E13" i="7"/>
  <c r="G3" i="7"/>
  <c r="C13" i="7"/>
  <c r="F15" i="6"/>
  <c r="I3" i="7" l="1"/>
  <c r="I13" i="7" s="1"/>
  <c r="G13" i="7"/>
  <c r="I10" i="6"/>
  <c r="I11" i="6"/>
  <c r="I14" i="6" l="1"/>
  <c r="G14" i="6" l="1"/>
  <c r="G13" i="6"/>
  <c r="E14" i="6"/>
  <c r="C4" i="6" l="1"/>
  <c r="D15" i="6" l="1"/>
  <c r="H14" i="6" l="1"/>
  <c r="F17" i="5" l="1"/>
  <c r="H13" i="6" l="1"/>
  <c r="H12" i="6"/>
  <c r="H11" i="6"/>
  <c r="H10" i="6"/>
  <c r="H9" i="6"/>
  <c r="H8" i="6"/>
  <c r="H7" i="6"/>
  <c r="H6" i="6"/>
  <c r="H5" i="6"/>
  <c r="H4" i="6"/>
  <c r="H3" i="6"/>
  <c r="H15" i="6" l="1"/>
  <c r="D17" i="5"/>
  <c r="C17" i="5"/>
  <c r="H16" i="5"/>
  <c r="C16" i="5"/>
  <c r="E16" i="5" s="1"/>
  <c r="G16" i="5" s="1"/>
  <c r="I16" i="5" s="1"/>
  <c r="H15" i="5"/>
  <c r="C15" i="5"/>
  <c r="E15" i="5" s="1"/>
  <c r="G15" i="5" s="1"/>
  <c r="I15" i="5" s="1"/>
  <c r="H14" i="5"/>
  <c r="H13" i="5"/>
  <c r="H12" i="5"/>
  <c r="H11" i="5"/>
  <c r="H10" i="5"/>
  <c r="H9" i="5"/>
  <c r="H8" i="5"/>
  <c r="H7" i="5"/>
  <c r="H6" i="5"/>
  <c r="H5" i="5"/>
  <c r="H4" i="5"/>
  <c r="H3" i="5"/>
  <c r="J17" i="4"/>
  <c r="F17" i="4"/>
  <c r="D17" i="4"/>
  <c r="C17" i="4"/>
  <c r="E16" i="4"/>
  <c r="H15" i="4"/>
  <c r="G15" i="4"/>
  <c r="H14" i="4"/>
  <c r="E14" i="4"/>
  <c r="G14" i="4" s="1"/>
  <c r="I14" i="4" s="1"/>
  <c r="K14" i="4" s="1"/>
  <c r="C14" i="5" s="1"/>
  <c r="E14" i="5" s="1"/>
  <c r="G14" i="5" s="1"/>
  <c r="I14" i="5" s="1"/>
  <c r="H13" i="4"/>
  <c r="E13" i="4"/>
  <c r="G13" i="4" s="1"/>
  <c r="I13" i="4" s="1"/>
  <c r="K13" i="4" s="1"/>
  <c r="C13" i="5" s="1"/>
  <c r="E13" i="5" s="1"/>
  <c r="G13" i="5" s="1"/>
  <c r="I13" i="5" s="1"/>
  <c r="H12" i="4"/>
  <c r="E12" i="4"/>
  <c r="G12" i="4" s="1"/>
  <c r="I12" i="4" s="1"/>
  <c r="K12" i="4" s="1"/>
  <c r="C12" i="5" s="1"/>
  <c r="E12" i="5" s="1"/>
  <c r="G12" i="5" s="1"/>
  <c r="H11" i="4"/>
  <c r="E11" i="4"/>
  <c r="G11" i="4" s="1"/>
  <c r="H10" i="4"/>
  <c r="E10" i="4"/>
  <c r="G10" i="4" s="1"/>
  <c r="H9" i="4"/>
  <c r="E9" i="4"/>
  <c r="G9" i="4" s="1"/>
  <c r="H8" i="4"/>
  <c r="E8" i="4"/>
  <c r="G8" i="4" s="1"/>
  <c r="H7" i="4"/>
  <c r="G7" i="4"/>
  <c r="I7" i="4" s="1"/>
  <c r="K7" i="4" s="1"/>
  <c r="C7" i="5" s="1"/>
  <c r="E7" i="5" s="1"/>
  <c r="G7" i="5" s="1"/>
  <c r="I7" i="5" s="1"/>
  <c r="C7" i="6" s="1"/>
  <c r="E7" i="6" s="1"/>
  <c r="G7" i="6" s="1"/>
  <c r="I7" i="6" s="1"/>
  <c r="H6" i="4"/>
  <c r="E6" i="4"/>
  <c r="G6" i="4" s="1"/>
  <c r="I6" i="4" s="1"/>
  <c r="K6" i="4" s="1"/>
  <c r="C6" i="5" s="1"/>
  <c r="E6" i="5" s="1"/>
  <c r="G6" i="5" s="1"/>
  <c r="H5" i="4"/>
  <c r="E5" i="4"/>
  <c r="G5" i="4" s="1"/>
  <c r="I5" i="4" s="1"/>
  <c r="K5" i="4" s="1"/>
  <c r="C5" i="5" s="1"/>
  <c r="E5" i="5" s="1"/>
  <c r="G5" i="5" s="1"/>
  <c r="H4" i="4"/>
  <c r="E4" i="4"/>
  <c r="G4" i="4" s="1"/>
  <c r="I4" i="4" s="1"/>
  <c r="K4" i="4" s="1"/>
  <c r="C4" i="5" s="1"/>
  <c r="E4" i="5" s="1"/>
  <c r="G4" i="5" s="1"/>
  <c r="I4" i="5" s="1"/>
  <c r="H3" i="4"/>
  <c r="G3" i="4"/>
  <c r="I3" i="4" s="1"/>
  <c r="K3" i="4" s="1"/>
  <c r="E3" i="4"/>
  <c r="F17" i="3"/>
  <c r="D17" i="3"/>
  <c r="C17" i="3"/>
  <c r="H16" i="3"/>
  <c r="E16" i="3"/>
  <c r="G16" i="3" s="1"/>
  <c r="I16" i="3" s="1"/>
  <c r="H15" i="3"/>
  <c r="E15" i="3"/>
  <c r="G15" i="3" s="1"/>
  <c r="I15" i="3" s="1"/>
  <c r="H14" i="3"/>
  <c r="E14" i="3"/>
  <c r="G14" i="3" s="1"/>
  <c r="I14" i="3" s="1"/>
  <c r="H13" i="3"/>
  <c r="E13" i="3"/>
  <c r="G13" i="3" s="1"/>
  <c r="I13" i="3" s="1"/>
  <c r="H12" i="3"/>
  <c r="E12" i="3"/>
  <c r="G12" i="3" s="1"/>
  <c r="I12" i="3" s="1"/>
  <c r="H11" i="3"/>
  <c r="E11" i="3"/>
  <c r="G11" i="3" s="1"/>
  <c r="I11" i="3" s="1"/>
  <c r="H10" i="3"/>
  <c r="E10" i="3"/>
  <c r="G10" i="3" s="1"/>
  <c r="I10" i="3" s="1"/>
  <c r="H9" i="3"/>
  <c r="E9" i="3"/>
  <c r="G9" i="3" s="1"/>
  <c r="I9" i="3" s="1"/>
  <c r="H8" i="3"/>
  <c r="E8" i="3"/>
  <c r="G8" i="3" s="1"/>
  <c r="I8" i="3" s="1"/>
  <c r="H7" i="3"/>
  <c r="E7" i="3"/>
  <c r="G7" i="3" s="1"/>
  <c r="I7" i="3" s="1"/>
  <c r="H6" i="3"/>
  <c r="E6" i="3"/>
  <c r="G6" i="3" s="1"/>
  <c r="I6" i="3" s="1"/>
  <c r="H5" i="3"/>
  <c r="E5" i="3"/>
  <c r="G5" i="3" s="1"/>
  <c r="I5" i="3" s="1"/>
  <c r="H4" i="3"/>
  <c r="E4" i="3"/>
  <c r="G4" i="3" s="1"/>
  <c r="I4" i="3" s="1"/>
  <c r="H3" i="3"/>
  <c r="H17" i="3" s="1"/>
  <c r="G3" i="3"/>
  <c r="E3" i="3"/>
  <c r="F17" i="2"/>
  <c r="D17" i="2"/>
  <c r="C17" i="2"/>
  <c r="H16" i="2"/>
  <c r="E16" i="2"/>
  <c r="G16" i="2" s="1"/>
  <c r="I16" i="2" s="1"/>
  <c r="H15" i="2"/>
  <c r="E15" i="2"/>
  <c r="G15" i="2" s="1"/>
  <c r="H14" i="2"/>
  <c r="E14" i="2"/>
  <c r="G14" i="2" s="1"/>
  <c r="I14" i="2" s="1"/>
  <c r="H13" i="2"/>
  <c r="E13" i="2"/>
  <c r="G13" i="2" s="1"/>
  <c r="H12" i="2"/>
  <c r="E12" i="2"/>
  <c r="G12" i="2" s="1"/>
  <c r="I12" i="2" s="1"/>
  <c r="H11" i="2"/>
  <c r="E11" i="2"/>
  <c r="G11" i="2" s="1"/>
  <c r="H10" i="2"/>
  <c r="E10" i="2"/>
  <c r="G10" i="2" s="1"/>
  <c r="I10" i="2" s="1"/>
  <c r="A10" i="2"/>
  <c r="A11" i="2" s="1"/>
  <c r="H9" i="2"/>
  <c r="E9" i="2"/>
  <c r="G9" i="2" s="1"/>
  <c r="I9" i="2" s="1"/>
  <c r="H8" i="2"/>
  <c r="E8" i="2"/>
  <c r="G8" i="2" s="1"/>
  <c r="I8" i="2" s="1"/>
  <c r="A8" i="2"/>
  <c r="H7" i="2"/>
  <c r="E7" i="2"/>
  <c r="G7" i="2" s="1"/>
  <c r="I7" i="2" s="1"/>
  <c r="H6" i="2"/>
  <c r="E6" i="2"/>
  <c r="G6" i="2" s="1"/>
  <c r="I6" i="2" s="1"/>
  <c r="H5" i="2"/>
  <c r="E5" i="2"/>
  <c r="G5" i="2" s="1"/>
  <c r="H4" i="2"/>
  <c r="E4" i="2"/>
  <c r="G4" i="2" s="1"/>
  <c r="I4" i="2" s="1"/>
  <c r="A4" i="2"/>
  <c r="A5" i="2" s="1"/>
  <c r="A6" i="2" s="1"/>
  <c r="H3" i="2"/>
  <c r="G3" i="2"/>
  <c r="I3" i="2" s="1"/>
  <c r="E3" i="2"/>
  <c r="I11" i="4" l="1"/>
  <c r="K11" i="4" s="1"/>
  <c r="C11" i="5" s="1"/>
  <c r="E11" i="5" s="1"/>
  <c r="G11" i="5" s="1"/>
  <c r="I11" i="5" s="1"/>
  <c r="C12" i="6"/>
  <c r="E12" i="6" s="1"/>
  <c r="G12" i="6" s="1"/>
  <c r="I12" i="6" s="1"/>
  <c r="C13" i="6"/>
  <c r="E13" i="6" s="1"/>
  <c r="I13" i="6" s="1"/>
  <c r="E17" i="2"/>
  <c r="G17" i="2" s="1"/>
  <c r="I3" i="3"/>
  <c r="I17" i="3" s="1"/>
  <c r="H17" i="4"/>
  <c r="K9" i="4"/>
  <c r="C9" i="5" s="1"/>
  <c r="E9" i="5" s="1"/>
  <c r="G9" i="5" s="1"/>
  <c r="I9" i="5" s="1"/>
  <c r="I9" i="4"/>
  <c r="E17" i="3"/>
  <c r="G17" i="3" s="1"/>
  <c r="E4" i="6"/>
  <c r="C11" i="6"/>
  <c r="H17" i="2"/>
  <c r="I5" i="2"/>
  <c r="I17" i="2" s="1"/>
  <c r="I11" i="2"/>
  <c r="I13" i="2"/>
  <c r="I15" i="2"/>
  <c r="E17" i="4"/>
  <c r="I8" i="4"/>
  <c r="K8" i="4" s="1"/>
  <c r="C8" i="5" s="1"/>
  <c r="E8" i="5" s="1"/>
  <c r="G8" i="5" s="1"/>
  <c r="I8" i="5" s="1"/>
  <c r="I10" i="4"/>
  <c r="K10" i="4" s="1"/>
  <c r="C10" i="5" s="1"/>
  <c r="E10" i="5" s="1"/>
  <c r="G10" i="5" s="1"/>
  <c r="I10" i="5" s="1"/>
  <c r="I15" i="4"/>
  <c r="H17" i="5"/>
  <c r="I6" i="5"/>
  <c r="C6" i="6" s="1"/>
  <c r="E6" i="6" s="1"/>
  <c r="G6" i="6" s="1"/>
  <c r="I6" i="6" s="1"/>
  <c r="I5" i="5"/>
  <c r="C5" i="6" s="1"/>
  <c r="E5" i="6" s="1"/>
  <c r="G5" i="6" s="1"/>
  <c r="I5" i="6" s="1"/>
  <c r="I12" i="5"/>
  <c r="G17" i="4"/>
  <c r="G4" i="6" l="1"/>
  <c r="I4" i="6" s="1"/>
  <c r="E15" i="6"/>
  <c r="E11" i="6"/>
  <c r="G11" i="6" s="1"/>
  <c r="C9" i="6"/>
  <c r="E9" i="6" s="1"/>
  <c r="G9" i="6" s="1"/>
  <c r="I9" i="6" s="1"/>
  <c r="C10" i="6"/>
  <c r="E10" i="6" s="1"/>
  <c r="G10" i="6" s="1"/>
  <c r="G15" i="6" s="1"/>
  <c r="C8" i="6"/>
  <c r="E8" i="6" s="1"/>
  <c r="G8" i="6" s="1"/>
  <c r="I8" i="6" s="1"/>
  <c r="C3" i="5"/>
  <c r="E3" i="5" s="1"/>
  <c r="I17" i="4"/>
  <c r="I15" i="6" l="1"/>
  <c r="E17" i="5"/>
  <c r="G17" i="5" s="1"/>
  <c r="G3" i="5"/>
  <c r="I3" i="5" s="1"/>
  <c r="C3" i="6" s="1"/>
  <c r="C15" i="6" s="1"/>
  <c r="I17" i="5" l="1"/>
  <c r="E3" i="6"/>
  <c r="G3" i="6" l="1"/>
  <c r="I3" i="6" s="1"/>
  <c r="I16" i="4" l="1"/>
  <c r="G16" i="4"/>
  <c r="H16" i="4"/>
  <c r="F16" i="4"/>
</calcChain>
</file>

<file path=xl/sharedStrings.xml><?xml version="1.0" encoding="utf-8"?>
<sst xmlns="http://schemas.openxmlformats.org/spreadsheetml/2006/main" count="267" uniqueCount="46">
  <si>
    <t>PPMC/PDO OGHARA PMS DASHBOARD REPORT FOR JANUARY 2018</t>
  </si>
  <si>
    <t>S/No.</t>
  </si>
  <si>
    <t>DEPOT</t>
  </si>
  <si>
    <t>OPENING STOCK (Litres)</t>
  </si>
  <si>
    <t>RECEIVED (Litres)</t>
  </si>
  <si>
    <t>TOTAL STOCK (Litres)</t>
  </si>
  <si>
    <t>LOADED QTY/PAID FOR (Litres)</t>
  </si>
  <si>
    <t>BOOK BALANCE (LTRS)</t>
  </si>
  <si>
    <t>0.1% Handling Loss (of Trucked out vol)</t>
  </si>
  <si>
    <t>OVERALL FINAL VOLUME (Litres)</t>
  </si>
  <si>
    <t>REMARKS</t>
  </si>
  <si>
    <t>RAINOIL</t>
  </si>
  <si>
    <t>STOCK OUT</t>
  </si>
  <si>
    <t>MATRIX</t>
  </si>
  <si>
    <t>PRODUCT AVAILABLE</t>
  </si>
  <si>
    <t>A&amp;E</t>
  </si>
  <si>
    <t>INVOICED, AWAITING PAYMENT</t>
  </si>
  <si>
    <t>NORTHWEST</t>
  </si>
  <si>
    <t>MASTERS</t>
  </si>
  <si>
    <t>NEPAL</t>
  </si>
  <si>
    <t>NEPAL (AGO)</t>
  </si>
  <si>
    <t>CYBERNETICS</t>
  </si>
  <si>
    <t>INVOICED, PART PAYMENT MADE</t>
  </si>
  <si>
    <t>OTHNIEL BROOKS</t>
  </si>
  <si>
    <t>TAURUS</t>
  </si>
  <si>
    <t>BLACKLIGHT</t>
  </si>
  <si>
    <t>LIQUID BULK</t>
  </si>
  <si>
    <t>MATRIX (AGO)</t>
  </si>
  <si>
    <t>MAINLAND</t>
  </si>
  <si>
    <t>TOTAL</t>
  </si>
  <si>
    <t>NOTE:   This is provisional report.  Any adjustment will be notified after Monthly Reconciliation with Private (Throughput) Depots</t>
  </si>
  <si>
    <t>PPMC/PDO OGHARA PMS DASHBOARD REPORT FOR FEBRUARY 2018</t>
  </si>
  <si>
    <t>PPMC/PDO OGHARA PMS DASHBOARD REPORT FOR MARCH 2018</t>
  </si>
  <si>
    <t xml:space="preserve"> STOCK BAL VOLUME (Litres)</t>
  </si>
  <si>
    <t>VOLUME OWED THROUGHPUT DEPOTS BY PPMC</t>
  </si>
  <si>
    <t>FINAL STOCK BALANCE (MARCH - 2018) IN LITRES</t>
  </si>
  <si>
    <t>AVAILABLE</t>
  </si>
  <si>
    <t>PPMC/PDO OGHARA (PMS &amp; AGO) DASHBOARD REPORT FOR APRIL, 2018</t>
  </si>
  <si>
    <t>PPMC/PDO OGHARA (PMS &amp; AGO) DASHBOARD REPORT FOR MAY, 2018</t>
  </si>
  <si>
    <t>0.1% Handling Loss (Loadout Vol)</t>
  </si>
  <si>
    <t>BOOK BALANCE (Litres)</t>
  </si>
  <si>
    <t>LOADED QTY (Litres)</t>
  </si>
  <si>
    <t>AYM SHAFA</t>
  </si>
  <si>
    <t>Overall Final Volume (Litres)</t>
  </si>
  <si>
    <t>PPMC/PDO OGHARA (PMS) DASHBOARD REPORT FOR MAY, 2018</t>
  </si>
  <si>
    <t>PPMC/PDO OGHARA (PMS &amp; AGO) DASHBOARD REPORT FOR JUNE,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</si>
</sst>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4"/>
      <color theme="1"/>
      <name val="Calibri"/>
      <family val="2"/>
      <scheme val="minor"/>
    </font>
    <font>
      <sz val="14"/>
      <color theme="1"/>
      <name val="Bookman Old Style"/>
      <family val="1"/>
    </font>
    <font>
      <sz val="14"/>
      <color rgb="FF000000"/>
      <name val="Bookman Old Style"/>
      <family val="1"/>
    </font>
    <font>
      <sz val="12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b/>
      <sz val="14"/>
      <color theme="1"/>
      <name val="Cambria"/>
      <family val="1"/>
    </font>
    <font>
      <sz val="18"/>
      <color theme="1"/>
      <name val="Bookman Old Style"/>
      <family val="1"/>
    </font>
    <font>
      <b/>
      <sz val="20"/>
      <color theme="1"/>
      <name val="Bookman Old Style"/>
      <family val="1"/>
    </font>
    <font>
      <sz val="20"/>
      <color theme="1"/>
      <name val="Calibri"/>
      <family val="2"/>
      <scheme val="minor"/>
    </font>
    <font>
      <b/>
      <sz val="18"/>
      <color theme="1"/>
      <name val="Century"/>
      <family val="1"/>
    </font>
    <font>
      <sz val="14"/>
      <color theme="1"/>
      <name val="Century"/>
      <family val="1"/>
    </font>
    <font>
      <sz val="18"/>
      <color theme="1"/>
      <name val="Century"/>
      <family val="1"/>
    </font>
    <font>
      <sz val="14"/>
      <color rgb="FF00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9BF04E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3" fontId="4" fillId="0" borderId="0" xfId="0" applyNumberFormat="1" applyFont="1"/>
    <xf numFmtId="3" fontId="4" fillId="0" borderId="16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3" fillId="0" borderId="0" xfId="0" applyFont="1" applyBorder="1"/>
    <xf numFmtId="0" fontId="8" fillId="2" borderId="18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right" vertical="center"/>
    </xf>
    <xf numFmtId="3" fontId="9" fillId="3" borderId="20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3" fontId="1" fillId="3" borderId="16" xfId="0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3" fontId="1" fillId="3" borderId="18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3" fontId="9" fillId="0" borderId="24" xfId="0" applyNumberFormat="1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0" fontId="11" fillId="0" borderId="0" xfId="0" applyFont="1"/>
    <xf numFmtId="3" fontId="1" fillId="0" borderId="13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/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3" fillId="0" borderId="0" xfId="0" applyFont="1" applyBorder="1"/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3" fontId="15" fillId="0" borderId="0" xfId="0" applyNumberFormat="1" applyFont="1" applyBorder="1" applyAlignment="1">
      <alignment horizontal="right" vertical="center" wrapText="1"/>
    </xf>
    <xf numFmtId="3" fontId="13" fillId="0" borderId="0" xfId="0" applyNumberFormat="1" applyFont="1" applyBorder="1"/>
    <xf numFmtId="0" fontId="12" fillId="0" borderId="16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4" fillId="0" borderId="16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" fontId="14" fillId="0" borderId="24" xfId="0" applyNumberFormat="1" applyFont="1" applyBorder="1" applyAlignment="1">
      <alignment vertical="center"/>
    </xf>
    <xf numFmtId="14" fontId="0" fillId="0" borderId="0" xfId="0" applyNumberFormat="1"/>
    <xf numFmtId="0" fontId="14" fillId="0" borderId="3" xfId="0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topLeftCell="A6" zoomScale="60" zoomScaleNormal="80" workbookViewId="0">
      <selection activeCell="F6" sqref="F6"/>
    </sheetView>
  </sheetViews>
  <sheetFormatPr defaultRowHeight="15" x14ac:dyDescent="0.25"/>
  <cols>
    <col min="1" max="1" width="10.140625" style="35" customWidth="1"/>
    <col min="2" max="2" width="27.28515625" customWidth="1"/>
    <col min="3" max="3" width="18.42578125" customWidth="1"/>
    <col min="4" max="4" width="19.42578125" customWidth="1"/>
    <col min="5" max="5" width="17" customWidth="1"/>
    <col min="6" max="6" width="18.5703125" customWidth="1"/>
    <col min="7" max="7" width="17.42578125" customWidth="1"/>
    <col min="8" max="8" width="25.5703125" customWidth="1"/>
    <col min="9" max="9" width="21.42578125" customWidth="1"/>
    <col min="10" max="10" width="31.140625" style="34" customWidth="1"/>
    <col min="13" max="13" width="16.85546875" customWidth="1"/>
  </cols>
  <sheetData>
    <row r="1" spans="1:13" ht="24" thickBot="1" x14ac:dyDescent="0.3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3" s="8" customFormat="1" ht="78" customHeight="1" thickBot="1" x14ac:dyDescent="0.3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7" t="s">
        <v>10</v>
      </c>
    </row>
    <row r="3" spans="1:13" s="14" customFormat="1" ht="21.75" customHeight="1" x14ac:dyDescent="0.25">
      <c r="A3" s="9">
        <v>1</v>
      </c>
      <c r="B3" s="10" t="s">
        <v>11</v>
      </c>
      <c r="C3" s="11">
        <v>-993249</v>
      </c>
      <c r="D3" s="11">
        <v>8815960</v>
      </c>
      <c r="E3" s="11">
        <f>C3+D3</f>
        <v>7822711</v>
      </c>
      <c r="F3" s="11">
        <v>8565000</v>
      </c>
      <c r="G3" s="11">
        <f>C3+D3-F3</f>
        <v>-742289</v>
      </c>
      <c r="H3" s="12">
        <f>0.1%*F3</f>
        <v>8565</v>
      </c>
      <c r="I3" s="12">
        <f>G3-H3</f>
        <v>-750854</v>
      </c>
      <c r="J3" s="13" t="s">
        <v>12</v>
      </c>
    </row>
    <row r="4" spans="1:13" s="14" customFormat="1" ht="36" x14ac:dyDescent="0.25">
      <c r="A4" s="15">
        <f>A3+1</f>
        <v>2</v>
      </c>
      <c r="B4" s="16" t="s">
        <v>13</v>
      </c>
      <c r="C4" s="17">
        <v>1017784</v>
      </c>
      <c r="D4" s="17">
        <v>17361751</v>
      </c>
      <c r="E4" s="17">
        <f t="shared" ref="E4:E16" si="0">C4+D4</f>
        <v>18379535</v>
      </c>
      <c r="F4" s="17">
        <v>14064000</v>
      </c>
      <c r="G4" s="17">
        <f t="shared" ref="G4:G17" si="1">E4-F4</f>
        <v>4315535</v>
      </c>
      <c r="H4" s="12">
        <f t="shared" ref="H4:H16" si="2">0.1%*F4</f>
        <v>14064</v>
      </c>
      <c r="I4" s="12">
        <f t="shared" ref="I4:I16" si="3">G4-H4</f>
        <v>4301471</v>
      </c>
      <c r="J4" s="18" t="s">
        <v>14</v>
      </c>
    </row>
    <row r="5" spans="1:13" s="14" customFormat="1" ht="36" x14ac:dyDescent="0.25">
      <c r="A5" s="15">
        <f t="shared" ref="A5:A11" si="4">A4+1</f>
        <v>3</v>
      </c>
      <c r="B5" s="16" t="s">
        <v>15</v>
      </c>
      <c r="C5" s="17">
        <v>0</v>
      </c>
      <c r="D5" s="17">
        <v>0</v>
      </c>
      <c r="E5" s="17">
        <f t="shared" si="0"/>
        <v>0</v>
      </c>
      <c r="F5" s="17">
        <v>0</v>
      </c>
      <c r="G5" s="17">
        <f t="shared" si="1"/>
        <v>0</v>
      </c>
      <c r="H5" s="12">
        <f t="shared" si="2"/>
        <v>0</v>
      </c>
      <c r="I5" s="12">
        <f t="shared" si="3"/>
        <v>0</v>
      </c>
      <c r="J5" s="18" t="s">
        <v>16</v>
      </c>
      <c r="M5" s="19"/>
    </row>
    <row r="6" spans="1:13" s="14" customFormat="1" ht="21.75" customHeight="1" x14ac:dyDescent="0.25">
      <c r="A6" s="15">
        <f t="shared" si="4"/>
        <v>4</v>
      </c>
      <c r="B6" s="16" t="s">
        <v>17</v>
      </c>
      <c r="C6" s="17">
        <v>24239</v>
      </c>
      <c r="D6" s="17">
        <v>0</v>
      </c>
      <c r="E6" s="17">
        <f t="shared" si="0"/>
        <v>24239</v>
      </c>
      <c r="F6" s="17">
        <v>0</v>
      </c>
      <c r="G6" s="17">
        <f t="shared" si="1"/>
        <v>24239</v>
      </c>
      <c r="H6" s="12">
        <f t="shared" si="2"/>
        <v>0</v>
      </c>
      <c r="I6" s="12">
        <f t="shared" si="3"/>
        <v>24239</v>
      </c>
      <c r="J6" s="18" t="s">
        <v>12</v>
      </c>
      <c r="M6" s="19"/>
    </row>
    <row r="7" spans="1:13" s="14" customFormat="1" ht="36" x14ac:dyDescent="0.25">
      <c r="A7" s="15">
        <v>5</v>
      </c>
      <c r="B7" s="16" t="s">
        <v>18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f t="shared" si="1"/>
        <v>0</v>
      </c>
      <c r="H7" s="12">
        <f t="shared" si="2"/>
        <v>0</v>
      </c>
      <c r="I7" s="12">
        <f t="shared" si="3"/>
        <v>0</v>
      </c>
      <c r="J7" s="18" t="s">
        <v>16</v>
      </c>
      <c r="M7" s="19"/>
    </row>
    <row r="8" spans="1:13" s="14" customFormat="1" ht="21.75" customHeight="1" x14ac:dyDescent="0.25">
      <c r="A8" s="15">
        <f t="shared" si="4"/>
        <v>6</v>
      </c>
      <c r="B8" s="16" t="s">
        <v>19</v>
      </c>
      <c r="C8" s="17">
        <v>1463</v>
      </c>
      <c r="D8" s="17">
        <v>0</v>
      </c>
      <c r="E8" s="17">
        <f t="shared" si="0"/>
        <v>1463</v>
      </c>
      <c r="F8" s="17">
        <v>993000</v>
      </c>
      <c r="G8" s="17">
        <f t="shared" si="1"/>
        <v>-991537</v>
      </c>
      <c r="H8" s="12">
        <f t="shared" si="2"/>
        <v>993</v>
      </c>
      <c r="I8" s="12">
        <f t="shared" si="3"/>
        <v>-992530</v>
      </c>
      <c r="J8" s="18" t="s">
        <v>12</v>
      </c>
      <c r="M8" s="19"/>
    </row>
    <row r="9" spans="1:13" s="14" customFormat="1" ht="18" x14ac:dyDescent="0.25">
      <c r="A9" s="15"/>
      <c r="B9" s="16" t="s">
        <v>20</v>
      </c>
      <c r="C9" s="17">
        <v>13501</v>
      </c>
      <c r="D9" s="17">
        <v>0</v>
      </c>
      <c r="E9" s="17">
        <f t="shared" si="0"/>
        <v>13501</v>
      </c>
      <c r="F9" s="17">
        <v>0</v>
      </c>
      <c r="G9" s="17">
        <f t="shared" si="1"/>
        <v>13501</v>
      </c>
      <c r="H9" s="12">
        <f t="shared" si="2"/>
        <v>0</v>
      </c>
      <c r="I9" s="12">
        <f t="shared" si="3"/>
        <v>13501</v>
      </c>
      <c r="J9" s="18"/>
      <c r="M9" s="19"/>
    </row>
    <row r="10" spans="1:13" s="14" customFormat="1" ht="28.5" customHeight="1" x14ac:dyDescent="0.25">
      <c r="A10" s="15">
        <f>A8+1</f>
        <v>7</v>
      </c>
      <c r="B10" s="16" t="s">
        <v>21</v>
      </c>
      <c r="C10" s="17">
        <v>0</v>
      </c>
      <c r="D10" s="17">
        <v>0</v>
      </c>
      <c r="E10" s="17">
        <f t="shared" si="0"/>
        <v>0</v>
      </c>
      <c r="F10" s="17">
        <v>0</v>
      </c>
      <c r="G10" s="17">
        <f t="shared" si="1"/>
        <v>0</v>
      </c>
      <c r="H10" s="12">
        <f t="shared" si="2"/>
        <v>0</v>
      </c>
      <c r="I10" s="12">
        <f t="shared" si="3"/>
        <v>0</v>
      </c>
      <c r="J10" s="18" t="s">
        <v>22</v>
      </c>
      <c r="M10" s="19"/>
    </row>
    <row r="11" spans="1:13" s="14" customFormat="1" ht="34.5" customHeight="1" x14ac:dyDescent="0.25">
      <c r="A11" s="15">
        <f t="shared" si="4"/>
        <v>8</v>
      </c>
      <c r="B11" s="16" t="s">
        <v>23</v>
      </c>
      <c r="C11" s="17">
        <v>0</v>
      </c>
      <c r="D11" s="17">
        <v>0</v>
      </c>
      <c r="E11" s="17">
        <f t="shared" si="0"/>
        <v>0</v>
      </c>
      <c r="F11" s="17">
        <v>0</v>
      </c>
      <c r="G11" s="17">
        <f t="shared" si="1"/>
        <v>0</v>
      </c>
      <c r="H11" s="12">
        <f t="shared" si="2"/>
        <v>0</v>
      </c>
      <c r="I11" s="12">
        <f t="shared" si="3"/>
        <v>0</v>
      </c>
      <c r="J11" s="18" t="s">
        <v>16</v>
      </c>
      <c r="M11" s="19"/>
    </row>
    <row r="12" spans="1:13" s="14" customFormat="1" ht="18" x14ac:dyDescent="0.25">
      <c r="A12" s="15">
        <v>10</v>
      </c>
      <c r="B12" s="16" t="s">
        <v>24</v>
      </c>
      <c r="C12" s="17">
        <v>0</v>
      </c>
      <c r="D12" s="17">
        <v>0</v>
      </c>
      <c r="E12" s="17">
        <f t="shared" si="0"/>
        <v>0</v>
      </c>
      <c r="F12" s="17">
        <v>0</v>
      </c>
      <c r="G12" s="17">
        <f t="shared" si="1"/>
        <v>0</v>
      </c>
      <c r="H12" s="12">
        <f t="shared" si="2"/>
        <v>0</v>
      </c>
      <c r="I12" s="12">
        <f t="shared" si="3"/>
        <v>0</v>
      </c>
      <c r="J12" s="18"/>
      <c r="M12" s="20"/>
    </row>
    <row r="13" spans="1:13" s="14" customFormat="1" ht="40.5" customHeight="1" x14ac:dyDescent="0.25">
      <c r="A13" s="15">
        <v>11</v>
      </c>
      <c r="B13" s="16" t="s">
        <v>25</v>
      </c>
      <c r="C13" s="17">
        <v>0</v>
      </c>
      <c r="D13" s="17">
        <v>0</v>
      </c>
      <c r="E13" s="17">
        <f t="shared" si="0"/>
        <v>0</v>
      </c>
      <c r="F13" s="17">
        <v>0</v>
      </c>
      <c r="G13" s="17">
        <f t="shared" si="1"/>
        <v>0</v>
      </c>
      <c r="H13" s="12">
        <f t="shared" si="2"/>
        <v>0</v>
      </c>
      <c r="I13" s="12">
        <f t="shared" si="3"/>
        <v>0</v>
      </c>
      <c r="J13" s="18" t="s">
        <v>16</v>
      </c>
      <c r="M13" s="20"/>
    </row>
    <row r="14" spans="1:13" s="14" customFormat="1" ht="18" x14ac:dyDescent="0.25">
      <c r="A14" s="15">
        <v>13</v>
      </c>
      <c r="B14" s="16" t="s">
        <v>26</v>
      </c>
      <c r="C14" s="17">
        <v>58159</v>
      </c>
      <c r="D14" s="17">
        <v>0</v>
      </c>
      <c r="E14" s="17">
        <f t="shared" si="0"/>
        <v>58159</v>
      </c>
      <c r="F14" s="17">
        <v>760000</v>
      </c>
      <c r="G14" s="17">
        <f t="shared" si="1"/>
        <v>-701841</v>
      </c>
      <c r="H14" s="12">
        <f t="shared" si="2"/>
        <v>760</v>
      </c>
      <c r="I14" s="12">
        <f t="shared" si="3"/>
        <v>-702601</v>
      </c>
      <c r="J14" s="18" t="s">
        <v>12</v>
      </c>
      <c r="M14" s="21"/>
    </row>
    <row r="15" spans="1:13" s="14" customFormat="1" ht="18" x14ac:dyDescent="0.25">
      <c r="A15" s="22"/>
      <c r="B15" s="23" t="s">
        <v>27</v>
      </c>
      <c r="C15" s="24">
        <v>0</v>
      </c>
      <c r="D15" s="24">
        <v>12586246</v>
      </c>
      <c r="E15" s="24">
        <f t="shared" si="0"/>
        <v>12586246</v>
      </c>
      <c r="F15" s="24">
        <v>5643000</v>
      </c>
      <c r="G15" s="24">
        <f t="shared" si="1"/>
        <v>6943246</v>
      </c>
      <c r="H15" s="12">
        <f t="shared" si="2"/>
        <v>5643</v>
      </c>
      <c r="I15" s="12">
        <f t="shared" si="3"/>
        <v>6937603</v>
      </c>
      <c r="J15" s="25"/>
      <c r="M15" s="26"/>
    </row>
    <row r="16" spans="1:13" s="14" customFormat="1" ht="36.75" thickBot="1" x14ac:dyDescent="0.3">
      <c r="A16" s="22">
        <v>14</v>
      </c>
      <c r="B16" s="23" t="s">
        <v>28</v>
      </c>
      <c r="C16" s="27">
        <v>931926</v>
      </c>
      <c r="D16" s="27">
        <v>13597431</v>
      </c>
      <c r="E16" s="24">
        <f t="shared" si="0"/>
        <v>14529357</v>
      </c>
      <c r="F16" s="27">
        <v>13885000</v>
      </c>
      <c r="G16" s="24">
        <f t="shared" si="1"/>
        <v>644357</v>
      </c>
      <c r="H16" s="12">
        <f t="shared" si="2"/>
        <v>13885</v>
      </c>
      <c r="I16" s="12">
        <f t="shared" si="3"/>
        <v>630472</v>
      </c>
      <c r="J16" s="25" t="s">
        <v>14</v>
      </c>
    </row>
    <row r="17" spans="1:10" s="14" customFormat="1" ht="18.75" thickBot="1" x14ac:dyDescent="0.3">
      <c r="A17" s="116" t="s">
        <v>29</v>
      </c>
      <c r="B17" s="117"/>
      <c r="C17" s="28">
        <f>SUM(C3:C16)</f>
        <v>1053823</v>
      </c>
      <c r="D17" s="28">
        <f>SUM(D3:D16)</f>
        <v>52361388</v>
      </c>
      <c r="E17" s="28">
        <f>SUM(E3:E16)</f>
        <v>53415211</v>
      </c>
      <c r="F17" s="28">
        <f>SUM(F3:F16)</f>
        <v>43910000</v>
      </c>
      <c r="G17" s="28">
        <f t="shared" si="1"/>
        <v>9505211</v>
      </c>
      <c r="H17" s="29">
        <f>SUM(H3:H16)</f>
        <v>43910</v>
      </c>
      <c r="I17" s="29">
        <f>SUM(I3:I16)</f>
        <v>9461301</v>
      </c>
      <c r="J17" s="30"/>
    </row>
    <row r="18" spans="1:10" s="8" customFormat="1" ht="18.75" x14ac:dyDescent="0.3">
      <c r="A18" s="31"/>
      <c r="J18" s="32"/>
    </row>
    <row r="19" spans="1:10" ht="18.75" x14ac:dyDescent="0.3">
      <c r="A19" t="s">
        <v>30</v>
      </c>
      <c r="B19" s="33"/>
    </row>
    <row r="20" spans="1:10" ht="15.75" x14ac:dyDescent="0.25">
      <c r="B20" s="36"/>
      <c r="C20" s="37"/>
      <c r="D20" s="37"/>
      <c r="E20" s="37"/>
      <c r="F20" s="37"/>
      <c r="G20" s="37"/>
      <c r="H20" s="37"/>
      <c r="I20" s="37"/>
    </row>
  </sheetData>
  <mergeCells count="2">
    <mergeCell ref="A1:J1"/>
    <mergeCell ref="A17:B1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view="pageBreakPreview" zoomScale="60" zoomScaleNormal="80" workbookViewId="0">
      <selection activeCell="F3" sqref="F3"/>
    </sheetView>
  </sheetViews>
  <sheetFormatPr defaultRowHeight="15" x14ac:dyDescent="0.25"/>
  <cols>
    <col min="1" max="1" width="9.7109375" style="35" customWidth="1"/>
    <col min="2" max="2" width="24" customWidth="1"/>
    <col min="3" max="3" width="18.42578125" customWidth="1"/>
    <col min="4" max="4" width="19.42578125" customWidth="1"/>
    <col min="5" max="6" width="18.5703125" customWidth="1"/>
    <col min="7" max="7" width="17.5703125" customWidth="1"/>
    <col min="8" max="8" width="17.7109375" customWidth="1"/>
    <col min="9" max="9" width="18.140625" customWidth="1"/>
    <col min="10" max="10" width="31.140625" style="34" customWidth="1"/>
    <col min="13" max="13" width="16.85546875" customWidth="1"/>
  </cols>
  <sheetData>
    <row r="1" spans="1:14" ht="21" thickBot="1" x14ac:dyDescent="0.3">
      <c r="A1" s="118" t="s">
        <v>31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4" s="8" customFormat="1" ht="90.75" thickBot="1" x14ac:dyDescent="0.3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7" t="s">
        <v>10</v>
      </c>
    </row>
    <row r="3" spans="1:14" s="14" customFormat="1" ht="23.25" customHeight="1" x14ac:dyDescent="0.25">
      <c r="A3" s="9">
        <v>1</v>
      </c>
      <c r="B3" s="10" t="s">
        <v>11</v>
      </c>
      <c r="C3" s="11">
        <v>-750854</v>
      </c>
      <c r="D3" s="11">
        <v>0</v>
      </c>
      <c r="E3" s="11">
        <f t="shared" ref="E3:E15" si="0">C3+D3</f>
        <v>-750854</v>
      </c>
      <c r="F3" s="11">
        <v>85000</v>
      </c>
      <c r="G3" s="11">
        <f>C3+D3-F3</f>
        <v>-835854</v>
      </c>
      <c r="H3" s="12">
        <f>0.1%*F3</f>
        <v>85</v>
      </c>
      <c r="I3" s="12">
        <f t="shared" ref="I3:I15" si="1">G3-H3</f>
        <v>-835939</v>
      </c>
      <c r="J3" s="13" t="s">
        <v>12</v>
      </c>
      <c r="L3" s="20"/>
      <c r="M3" s="20"/>
      <c r="N3" s="20"/>
    </row>
    <row r="4" spans="1:14" s="14" customFormat="1" ht="36" x14ac:dyDescent="0.25">
      <c r="A4" s="9">
        <v>2</v>
      </c>
      <c r="B4" s="16" t="s">
        <v>13</v>
      </c>
      <c r="C4" s="17">
        <v>4301471</v>
      </c>
      <c r="D4" s="17">
        <v>0</v>
      </c>
      <c r="E4" s="17">
        <f t="shared" si="0"/>
        <v>4301471</v>
      </c>
      <c r="F4" s="17">
        <v>2792000</v>
      </c>
      <c r="G4" s="17">
        <f t="shared" ref="G4:G17" si="2">E4-F4</f>
        <v>1509471</v>
      </c>
      <c r="H4" s="12">
        <f t="shared" ref="H4:H15" si="3">0.1%*F4</f>
        <v>2792</v>
      </c>
      <c r="I4" s="12">
        <f t="shared" si="1"/>
        <v>1506679</v>
      </c>
      <c r="J4" s="18" t="s">
        <v>14</v>
      </c>
      <c r="L4" s="20"/>
      <c r="M4" s="20"/>
      <c r="N4" s="20"/>
    </row>
    <row r="5" spans="1:14" s="14" customFormat="1" ht="18" x14ac:dyDescent="0.25">
      <c r="A5" s="9">
        <v>4</v>
      </c>
      <c r="B5" s="16" t="s">
        <v>17</v>
      </c>
      <c r="C5" s="17">
        <v>24239</v>
      </c>
      <c r="D5" s="17">
        <v>14072251</v>
      </c>
      <c r="E5" s="17">
        <f t="shared" si="0"/>
        <v>14096490</v>
      </c>
      <c r="F5" s="17">
        <v>13779000</v>
      </c>
      <c r="G5" s="17">
        <f t="shared" si="2"/>
        <v>317490</v>
      </c>
      <c r="H5" s="12">
        <f t="shared" si="3"/>
        <v>13779</v>
      </c>
      <c r="I5" s="12">
        <f t="shared" si="1"/>
        <v>303711</v>
      </c>
      <c r="J5" s="18" t="s">
        <v>12</v>
      </c>
      <c r="L5" s="20"/>
      <c r="M5" s="19"/>
      <c r="N5" s="20"/>
    </row>
    <row r="6" spans="1:14" s="14" customFormat="1" ht="18" x14ac:dyDescent="0.25">
      <c r="A6" s="9">
        <v>6</v>
      </c>
      <c r="B6" s="16" t="s">
        <v>19</v>
      </c>
      <c r="C6" s="17">
        <v>-992530</v>
      </c>
      <c r="D6" s="17">
        <v>9429326</v>
      </c>
      <c r="E6" s="17">
        <f t="shared" si="0"/>
        <v>8436796</v>
      </c>
      <c r="F6" s="17">
        <v>3253000</v>
      </c>
      <c r="G6" s="17">
        <f t="shared" si="2"/>
        <v>5183796</v>
      </c>
      <c r="H6" s="12">
        <f t="shared" si="3"/>
        <v>3253</v>
      </c>
      <c r="I6" s="12">
        <f t="shared" si="1"/>
        <v>5180543</v>
      </c>
      <c r="J6" s="18" t="s">
        <v>12</v>
      </c>
      <c r="L6" s="20"/>
      <c r="M6" s="19"/>
      <c r="N6" s="20"/>
    </row>
    <row r="7" spans="1:14" s="14" customFormat="1" ht="36" x14ac:dyDescent="0.25">
      <c r="A7" s="9">
        <v>7</v>
      </c>
      <c r="B7" s="16" t="s">
        <v>21</v>
      </c>
      <c r="C7" s="17">
        <v>0</v>
      </c>
      <c r="D7" s="17">
        <v>10159837</v>
      </c>
      <c r="E7" s="17">
        <f t="shared" si="0"/>
        <v>10159837</v>
      </c>
      <c r="F7" s="17">
        <v>10141000</v>
      </c>
      <c r="G7" s="17">
        <f t="shared" si="2"/>
        <v>18837</v>
      </c>
      <c r="H7" s="12">
        <f t="shared" si="3"/>
        <v>10141</v>
      </c>
      <c r="I7" s="12">
        <f t="shared" si="1"/>
        <v>8696</v>
      </c>
      <c r="J7" s="18" t="s">
        <v>22</v>
      </c>
      <c r="L7" s="20"/>
      <c r="M7" s="19"/>
      <c r="N7" s="20"/>
    </row>
    <row r="8" spans="1:14" s="14" customFormat="1" ht="36" hidden="1" x14ac:dyDescent="0.25">
      <c r="A8" s="9">
        <v>8</v>
      </c>
      <c r="B8" s="16" t="s">
        <v>23</v>
      </c>
      <c r="C8" s="17">
        <v>0</v>
      </c>
      <c r="D8" s="17"/>
      <c r="E8" s="17">
        <f t="shared" si="0"/>
        <v>0</v>
      </c>
      <c r="F8" s="17">
        <v>0</v>
      </c>
      <c r="G8" s="17">
        <f t="shared" si="2"/>
        <v>0</v>
      </c>
      <c r="H8" s="12">
        <f t="shared" si="3"/>
        <v>0</v>
      </c>
      <c r="I8" s="12">
        <f t="shared" si="1"/>
        <v>0</v>
      </c>
      <c r="J8" s="18" t="s">
        <v>16</v>
      </c>
      <c r="L8" s="20"/>
      <c r="M8" s="19"/>
      <c r="N8" s="20"/>
    </row>
    <row r="9" spans="1:14" s="14" customFormat="1" ht="18" x14ac:dyDescent="0.25">
      <c r="A9" s="9">
        <v>9</v>
      </c>
      <c r="B9" s="16" t="s">
        <v>24</v>
      </c>
      <c r="C9" s="17">
        <v>0</v>
      </c>
      <c r="D9" s="17">
        <v>9961205</v>
      </c>
      <c r="E9" s="17">
        <f t="shared" si="0"/>
        <v>9961205</v>
      </c>
      <c r="F9" s="17">
        <v>9955000</v>
      </c>
      <c r="G9" s="17">
        <f t="shared" si="2"/>
        <v>6205</v>
      </c>
      <c r="H9" s="12">
        <f t="shared" si="3"/>
        <v>9955</v>
      </c>
      <c r="I9" s="12">
        <f t="shared" si="1"/>
        <v>-3750</v>
      </c>
      <c r="J9" s="18"/>
      <c r="L9" s="20"/>
      <c r="M9" s="20"/>
      <c r="N9" s="20"/>
    </row>
    <row r="10" spans="1:14" s="14" customFormat="1" ht="36" hidden="1" x14ac:dyDescent="0.25">
      <c r="A10" s="9">
        <v>10</v>
      </c>
      <c r="B10" s="16" t="s">
        <v>25</v>
      </c>
      <c r="C10" s="17">
        <v>0</v>
      </c>
      <c r="D10" s="17"/>
      <c r="E10" s="17">
        <f t="shared" si="0"/>
        <v>0</v>
      </c>
      <c r="F10" s="17">
        <v>0</v>
      </c>
      <c r="G10" s="17">
        <f t="shared" si="2"/>
        <v>0</v>
      </c>
      <c r="H10" s="12">
        <f t="shared" si="3"/>
        <v>0</v>
      </c>
      <c r="I10" s="12">
        <f t="shared" si="1"/>
        <v>0</v>
      </c>
      <c r="J10" s="18" t="s">
        <v>16</v>
      </c>
      <c r="L10" s="20"/>
      <c r="M10" s="20"/>
      <c r="N10" s="20"/>
    </row>
    <row r="11" spans="1:14" s="14" customFormat="1" ht="18" x14ac:dyDescent="0.25">
      <c r="A11" s="9">
        <v>11</v>
      </c>
      <c r="B11" s="16" t="s">
        <v>26</v>
      </c>
      <c r="C11" s="17">
        <v>-702601</v>
      </c>
      <c r="D11" s="17">
        <v>10648986</v>
      </c>
      <c r="E11" s="17">
        <f t="shared" si="0"/>
        <v>9946385</v>
      </c>
      <c r="F11" s="17">
        <v>3192000</v>
      </c>
      <c r="G11" s="17">
        <f t="shared" si="2"/>
        <v>6754385</v>
      </c>
      <c r="H11" s="12">
        <f t="shared" si="3"/>
        <v>3192</v>
      </c>
      <c r="I11" s="12">
        <f t="shared" si="1"/>
        <v>6751193</v>
      </c>
      <c r="J11" s="18" t="s">
        <v>12</v>
      </c>
      <c r="L11" s="20"/>
      <c r="M11" s="21"/>
      <c r="N11" s="20"/>
    </row>
    <row r="12" spans="1:14" s="14" customFormat="1" ht="18" x14ac:dyDescent="0.25">
      <c r="A12" s="9">
        <v>12</v>
      </c>
      <c r="B12" s="23" t="s">
        <v>27</v>
      </c>
      <c r="C12" s="24">
        <v>6937603</v>
      </c>
      <c r="D12" s="24">
        <v>0</v>
      </c>
      <c r="E12" s="24">
        <f t="shared" si="0"/>
        <v>6937603</v>
      </c>
      <c r="F12" s="24">
        <v>3710000</v>
      </c>
      <c r="G12" s="24">
        <f t="shared" si="2"/>
        <v>3227603</v>
      </c>
      <c r="H12" s="12">
        <f t="shared" si="3"/>
        <v>3710</v>
      </c>
      <c r="I12" s="12">
        <f t="shared" si="1"/>
        <v>3223893</v>
      </c>
      <c r="J12" s="25"/>
      <c r="L12" s="20"/>
      <c r="M12" s="21"/>
      <c r="N12" s="20"/>
    </row>
    <row r="13" spans="1:14" s="14" customFormat="1" ht="18" x14ac:dyDescent="0.25">
      <c r="A13" s="9">
        <v>13</v>
      </c>
      <c r="B13" s="23" t="s">
        <v>20</v>
      </c>
      <c r="C13" s="24">
        <v>13501</v>
      </c>
      <c r="D13" s="24">
        <v>0</v>
      </c>
      <c r="E13" s="24">
        <f t="shared" si="0"/>
        <v>13501</v>
      </c>
      <c r="F13" s="24">
        <v>0</v>
      </c>
      <c r="G13" s="24">
        <f t="shared" si="2"/>
        <v>13501</v>
      </c>
      <c r="H13" s="12">
        <f t="shared" si="3"/>
        <v>0</v>
      </c>
      <c r="I13" s="12">
        <f t="shared" si="1"/>
        <v>13501</v>
      </c>
      <c r="J13" s="25"/>
      <c r="L13" s="20"/>
      <c r="M13" s="21"/>
      <c r="N13" s="20"/>
    </row>
    <row r="14" spans="1:14" s="14" customFormat="1" ht="36" x14ac:dyDescent="0.25">
      <c r="A14" s="9">
        <v>14</v>
      </c>
      <c r="B14" s="23" t="s">
        <v>28</v>
      </c>
      <c r="C14" s="27">
        <v>630472</v>
      </c>
      <c r="D14" s="27">
        <v>6197306</v>
      </c>
      <c r="E14" s="24">
        <f t="shared" si="0"/>
        <v>6827778</v>
      </c>
      <c r="F14" s="27">
        <v>6158000</v>
      </c>
      <c r="G14" s="24">
        <f t="shared" si="2"/>
        <v>669778</v>
      </c>
      <c r="H14" s="12">
        <f t="shared" si="3"/>
        <v>6158</v>
      </c>
      <c r="I14" s="12">
        <f t="shared" si="1"/>
        <v>663620</v>
      </c>
      <c r="J14" s="25" t="s">
        <v>14</v>
      </c>
      <c r="L14" s="20"/>
      <c r="M14" s="20"/>
      <c r="N14" s="20"/>
    </row>
    <row r="15" spans="1:14" s="14" customFormat="1" ht="36" x14ac:dyDescent="0.25">
      <c r="A15" s="9">
        <v>3</v>
      </c>
      <c r="B15" s="16" t="s">
        <v>15</v>
      </c>
      <c r="C15" s="17">
        <v>0</v>
      </c>
      <c r="D15" s="17"/>
      <c r="E15" s="17">
        <f t="shared" si="0"/>
        <v>0</v>
      </c>
      <c r="F15" s="17">
        <v>0</v>
      </c>
      <c r="G15" s="17">
        <f t="shared" si="2"/>
        <v>0</v>
      </c>
      <c r="H15" s="12">
        <f t="shared" si="3"/>
        <v>0</v>
      </c>
      <c r="I15" s="12">
        <f t="shared" si="1"/>
        <v>0</v>
      </c>
      <c r="J15" s="18" t="s">
        <v>16</v>
      </c>
      <c r="L15" s="20"/>
      <c r="M15" s="20"/>
      <c r="N15" s="20"/>
    </row>
    <row r="16" spans="1:14" s="14" customFormat="1" ht="36.75" thickBot="1" x14ac:dyDescent="0.3">
      <c r="A16" s="9">
        <v>5</v>
      </c>
      <c r="B16" s="16" t="s">
        <v>18</v>
      </c>
      <c r="C16" s="17">
        <v>0</v>
      </c>
      <c r="D16" s="17"/>
      <c r="E16" s="17">
        <f>C16+D16</f>
        <v>0</v>
      </c>
      <c r="F16" s="17">
        <v>0</v>
      </c>
      <c r="G16" s="17">
        <f>E16-F16</f>
        <v>0</v>
      </c>
      <c r="H16" s="12">
        <f>0.1%*F16</f>
        <v>0</v>
      </c>
      <c r="I16" s="12">
        <f>G16-H16</f>
        <v>0</v>
      </c>
      <c r="J16" s="18" t="s">
        <v>16</v>
      </c>
      <c r="L16" s="20"/>
      <c r="M16" s="20"/>
      <c r="N16" s="20"/>
    </row>
    <row r="17" spans="1:14" s="14" customFormat="1" ht="18.75" thickBot="1" x14ac:dyDescent="0.3">
      <c r="A17" s="116" t="s">
        <v>29</v>
      </c>
      <c r="B17" s="117"/>
      <c r="C17" s="28">
        <f>SUM(C3:C14)</f>
        <v>9461301</v>
      </c>
      <c r="D17" s="28">
        <f>SUM(D3:D14)</f>
        <v>60468911</v>
      </c>
      <c r="E17" s="28">
        <f>SUM(E3:E14)</f>
        <v>69930212</v>
      </c>
      <c r="F17" s="28">
        <f>SUM(F3:F14)</f>
        <v>53065000</v>
      </c>
      <c r="G17" s="28">
        <f t="shared" si="2"/>
        <v>16865212</v>
      </c>
      <c r="H17" s="29">
        <f>SUM(H3:H14)</f>
        <v>53065</v>
      </c>
      <c r="I17" s="29">
        <f>SUM(I3:I14)</f>
        <v>16812147</v>
      </c>
      <c r="J17" s="30"/>
      <c r="L17" s="20"/>
      <c r="M17" s="20"/>
      <c r="N17" s="20"/>
    </row>
    <row r="18" spans="1:14" s="8" customFormat="1" ht="18.75" x14ac:dyDescent="0.3">
      <c r="A18" s="31"/>
      <c r="J18" s="32"/>
      <c r="L18" s="38"/>
      <c r="M18" s="38"/>
      <c r="N18" s="38"/>
    </row>
    <row r="19" spans="1:14" ht="18.75" x14ac:dyDescent="0.3">
      <c r="A19" t="s">
        <v>30</v>
      </c>
      <c r="B19" s="33"/>
    </row>
    <row r="20" spans="1:14" ht="15.75" x14ac:dyDescent="0.25">
      <c r="B20" s="36"/>
      <c r="C20" s="37"/>
      <c r="D20" s="37"/>
      <c r="E20" s="37"/>
      <c r="F20" s="37"/>
      <c r="G20" s="37"/>
      <c r="H20" s="37"/>
      <c r="I20" s="37"/>
    </row>
  </sheetData>
  <mergeCells count="2">
    <mergeCell ref="A1:J1"/>
    <mergeCell ref="A17:B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view="pageBreakPreview" zoomScale="60" zoomScaleNormal="50" workbookViewId="0">
      <selection activeCell="B3" sqref="B3"/>
    </sheetView>
  </sheetViews>
  <sheetFormatPr defaultRowHeight="15" x14ac:dyDescent="0.25"/>
  <cols>
    <col min="1" max="1" width="9.7109375" style="35" customWidth="1"/>
    <col min="2" max="2" width="24" customWidth="1"/>
    <col min="3" max="3" width="18.42578125" customWidth="1"/>
    <col min="4" max="4" width="19.42578125" customWidth="1"/>
    <col min="5" max="6" width="18.5703125" customWidth="1"/>
    <col min="7" max="7" width="17.5703125" customWidth="1"/>
    <col min="8" max="8" width="17.7109375" customWidth="1"/>
    <col min="9" max="9" width="18.140625" customWidth="1"/>
    <col min="10" max="11" width="23.42578125" customWidth="1"/>
    <col min="12" max="12" width="31.140625" style="34" customWidth="1"/>
    <col min="15" max="15" width="16.85546875" customWidth="1"/>
  </cols>
  <sheetData>
    <row r="1" spans="1:16" s="77" customFormat="1" ht="27" thickBot="1" x14ac:dyDescent="0.45">
      <c r="A1" s="121" t="s">
        <v>32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</row>
    <row r="2" spans="1:16" s="8" customFormat="1" ht="90.75" thickBot="1" x14ac:dyDescent="0.3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6" t="s">
        <v>33</v>
      </c>
      <c r="J2" s="6" t="s">
        <v>34</v>
      </c>
      <c r="K2" s="39" t="s">
        <v>35</v>
      </c>
      <c r="L2" s="7" t="s">
        <v>10</v>
      </c>
    </row>
    <row r="3" spans="1:16" s="14" customFormat="1" ht="23.25" customHeight="1" x14ac:dyDescent="0.25">
      <c r="A3" s="9">
        <v>1</v>
      </c>
      <c r="B3" s="10" t="s">
        <v>11</v>
      </c>
      <c r="C3" s="11">
        <v>-835939</v>
      </c>
      <c r="D3" s="11">
        <v>0</v>
      </c>
      <c r="E3" s="11">
        <f t="shared" ref="E3:E14" si="0">C3+D3</f>
        <v>-835939</v>
      </c>
      <c r="F3" s="11">
        <v>0</v>
      </c>
      <c r="G3" s="11">
        <f>C3+D3-F3</f>
        <v>-835939</v>
      </c>
      <c r="H3" s="12">
        <f>0.1%*F3</f>
        <v>0</v>
      </c>
      <c r="I3" s="12">
        <f t="shared" ref="I3:I15" si="1">G3-H3</f>
        <v>-835939</v>
      </c>
      <c r="J3" s="12"/>
      <c r="K3" s="40">
        <f>J3+I3</f>
        <v>-835939</v>
      </c>
      <c r="L3" s="13" t="s">
        <v>12</v>
      </c>
      <c r="N3" s="20"/>
      <c r="O3" s="20"/>
      <c r="P3" s="20"/>
    </row>
    <row r="4" spans="1:16" s="14" customFormat="1" ht="36" x14ac:dyDescent="0.25">
      <c r="A4" s="9">
        <v>2</v>
      </c>
      <c r="B4" s="16" t="s">
        <v>13</v>
      </c>
      <c r="C4" s="17">
        <v>1506679</v>
      </c>
      <c r="D4" s="17">
        <v>0</v>
      </c>
      <c r="E4" s="17">
        <f t="shared" si="0"/>
        <v>1506679</v>
      </c>
      <c r="F4" s="17">
        <v>0</v>
      </c>
      <c r="G4" s="17">
        <f t="shared" ref="G4:G15" si="2">E4-F4</f>
        <v>1506679</v>
      </c>
      <c r="H4" s="12">
        <f t="shared" ref="H4:H15" si="3">0.1%*F4</f>
        <v>0</v>
      </c>
      <c r="I4" s="12">
        <f t="shared" si="1"/>
        <v>1506679</v>
      </c>
      <c r="J4" s="12"/>
      <c r="K4" s="41">
        <f t="shared" ref="K4:K14" si="4">J4+I4</f>
        <v>1506679</v>
      </c>
      <c r="L4" s="18" t="s">
        <v>14</v>
      </c>
      <c r="N4" s="20"/>
      <c r="O4" s="20"/>
      <c r="P4" s="20"/>
    </row>
    <row r="5" spans="1:16" s="14" customFormat="1" ht="23.25" x14ac:dyDescent="0.25">
      <c r="A5" s="9">
        <v>3</v>
      </c>
      <c r="B5" s="16" t="s">
        <v>17</v>
      </c>
      <c r="C5" s="17">
        <v>303711</v>
      </c>
      <c r="D5" s="17">
        <v>2000000</v>
      </c>
      <c r="E5" s="17">
        <f t="shared" si="0"/>
        <v>2303711</v>
      </c>
      <c r="F5" s="17">
        <v>2270000</v>
      </c>
      <c r="G5" s="17">
        <f t="shared" si="2"/>
        <v>33711</v>
      </c>
      <c r="H5" s="12">
        <f t="shared" si="3"/>
        <v>2270</v>
      </c>
      <c r="I5" s="12">
        <f t="shared" si="1"/>
        <v>31441</v>
      </c>
      <c r="J5" s="12">
        <v>-2000000</v>
      </c>
      <c r="K5" s="41">
        <f t="shared" si="4"/>
        <v>-1968559</v>
      </c>
      <c r="L5" s="18" t="s">
        <v>12</v>
      </c>
      <c r="N5" s="20"/>
      <c r="O5" s="19"/>
      <c r="P5" s="20"/>
    </row>
    <row r="6" spans="1:16" s="14" customFormat="1" ht="23.25" x14ac:dyDescent="0.25">
      <c r="A6" s="9">
        <v>4</v>
      </c>
      <c r="B6" s="16" t="s">
        <v>19</v>
      </c>
      <c r="C6" s="17">
        <v>5180543</v>
      </c>
      <c r="D6" s="17">
        <v>1000000</v>
      </c>
      <c r="E6" s="17">
        <f t="shared" si="0"/>
        <v>6180543</v>
      </c>
      <c r="F6" s="17">
        <v>6152000</v>
      </c>
      <c r="G6" s="17">
        <f t="shared" si="2"/>
        <v>28543</v>
      </c>
      <c r="H6" s="12">
        <f t="shared" si="3"/>
        <v>6152</v>
      </c>
      <c r="I6" s="12">
        <f t="shared" si="1"/>
        <v>22391</v>
      </c>
      <c r="J6" s="12">
        <v>-1000000</v>
      </c>
      <c r="K6" s="41">
        <f t="shared" si="4"/>
        <v>-977609</v>
      </c>
      <c r="L6" s="18" t="s">
        <v>12</v>
      </c>
      <c r="N6" s="20"/>
      <c r="O6" s="19"/>
      <c r="P6" s="20"/>
    </row>
    <row r="7" spans="1:16" s="14" customFormat="1" ht="23.25" x14ac:dyDescent="0.25">
      <c r="A7" s="9">
        <v>5</v>
      </c>
      <c r="B7" s="16" t="s">
        <v>21</v>
      </c>
      <c r="C7" s="17">
        <v>8696</v>
      </c>
      <c r="D7" s="17">
        <v>9348792</v>
      </c>
      <c r="E7" s="17">
        <v>9357488</v>
      </c>
      <c r="F7" s="17">
        <v>9328000</v>
      </c>
      <c r="G7" s="17">
        <f t="shared" si="2"/>
        <v>29488</v>
      </c>
      <c r="H7" s="12">
        <f t="shared" si="3"/>
        <v>9328</v>
      </c>
      <c r="I7" s="12">
        <f t="shared" si="1"/>
        <v>20160</v>
      </c>
      <c r="J7" s="12"/>
      <c r="K7" s="41">
        <f t="shared" si="4"/>
        <v>20160</v>
      </c>
      <c r="L7" s="18" t="s">
        <v>12</v>
      </c>
      <c r="N7" s="20"/>
      <c r="O7" s="19"/>
      <c r="P7" s="20"/>
    </row>
    <row r="8" spans="1:16" s="14" customFormat="1" ht="36" hidden="1" x14ac:dyDescent="0.25">
      <c r="A8" s="9">
        <v>6</v>
      </c>
      <c r="B8" s="16" t="s">
        <v>23</v>
      </c>
      <c r="C8" s="17">
        <v>0</v>
      </c>
      <c r="D8" s="17"/>
      <c r="E8" s="17">
        <f t="shared" si="0"/>
        <v>0</v>
      </c>
      <c r="F8" s="17"/>
      <c r="G8" s="17">
        <f t="shared" si="2"/>
        <v>0</v>
      </c>
      <c r="H8" s="12">
        <f t="shared" si="3"/>
        <v>0</v>
      </c>
      <c r="I8" s="12">
        <f t="shared" si="1"/>
        <v>0</v>
      </c>
      <c r="J8" s="12"/>
      <c r="K8" s="41">
        <f t="shared" si="4"/>
        <v>0</v>
      </c>
      <c r="L8" s="18" t="s">
        <v>16</v>
      </c>
      <c r="N8" s="20"/>
      <c r="O8" s="19"/>
      <c r="P8" s="20"/>
    </row>
    <row r="9" spans="1:16" s="14" customFormat="1" ht="23.25" x14ac:dyDescent="0.25">
      <c r="A9" s="9">
        <v>7</v>
      </c>
      <c r="B9" s="16" t="s">
        <v>24</v>
      </c>
      <c r="C9" s="17">
        <v>-3750</v>
      </c>
      <c r="D9" s="17">
        <v>0</v>
      </c>
      <c r="E9" s="17">
        <f t="shared" si="0"/>
        <v>-3750</v>
      </c>
      <c r="F9" s="17"/>
      <c r="G9" s="17">
        <f t="shared" si="2"/>
        <v>-3750</v>
      </c>
      <c r="H9" s="12">
        <f t="shared" si="3"/>
        <v>0</v>
      </c>
      <c r="I9" s="12">
        <f t="shared" si="1"/>
        <v>-3750</v>
      </c>
      <c r="J9" s="12"/>
      <c r="K9" s="41">
        <f t="shared" si="4"/>
        <v>-3750</v>
      </c>
      <c r="L9" s="18" t="s">
        <v>12</v>
      </c>
      <c r="N9" s="20"/>
      <c r="O9" s="20"/>
      <c r="P9" s="20"/>
    </row>
    <row r="10" spans="1:16" s="14" customFormat="1" ht="36" hidden="1" x14ac:dyDescent="0.25">
      <c r="A10" s="9">
        <v>8</v>
      </c>
      <c r="B10" s="16" t="s">
        <v>25</v>
      </c>
      <c r="C10" s="17">
        <v>0</v>
      </c>
      <c r="D10" s="17"/>
      <c r="E10" s="17">
        <f t="shared" si="0"/>
        <v>0</v>
      </c>
      <c r="F10" s="17"/>
      <c r="G10" s="17">
        <f t="shared" si="2"/>
        <v>0</v>
      </c>
      <c r="H10" s="12">
        <f t="shared" si="3"/>
        <v>0</v>
      </c>
      <c r="I10" s="12">
        <f t="shared" si="1"/>
        <v>0</v>
      </c>
      <c r="J10" s="12"/>
      <c r="K10" s="41">
        <f t="shared" si="4"/>
        <v>0</v>
      </c>
      <c r="L10" s="18" t="s">
        <v>16</v>
      </c>
      <c r="N10" s="20"/>
      <c r="O10" s="20"/>
      <c r="P10" s="20"/>
    </row>
    <row r="11" spans="1:16" s="14" customFormat="1" ht="23.25" x14ac:dyDescent="0.25">
      <c r="A11" s="9">
        <v>9</v>
      </c>
      <c r="B11" s="16" t="s">
        <v>26</v>
      </c>
      <c r="C11" s="17">
        <v>6751193</v>
      </c>
      <c r="D11" s="17">
        <v>0</v>
      </c>
      <c r="E11" s="17">
        <f t="shared" si="0"/>
        <v>6751193</v>
      </c>
      <c r="F11" s="17">
        <v>7736000</v>
      </c>
      <c r="G11" s="17">
        <f t="shared" si="2"/>
        <v>-984807</v>
      </c>
      <c r="H11" s="12">
        <f t="shared" si="3"/>
        <v>7736</v>
      </c>
      <c r="I11" s="12">
        <f t="shared" si="1"/>
        <v>-992543</v>
      </c>
      <c r="J11" s="12"/>
      <c r="K11" s="41">
        <f t="shared" si="4"/>
        <v>-992543</v>
      </c>
      <c r="L11" s="18" t="s">
        <v>12</v>
      </c>
      <c r="N11" s="20"/>
      <c r="O11" s="21"/>
      <c r="P11" s="20"/>
    </row>
    <row r="12" spans="1:16" s="14" customFormat="1" ht="23.25" x14ac:dyDescent="0.25">
      <c r="A12" s="9">
        <v>10</v>
      </c>
      <c r="B12" s="42" t="s">
        <v>27</v>
      </c>
      <c r="C12" s="43">
        <v>3223893</v>
      </c>
      <c r="D12" s="43">
        <v>0</v>
      </c>
      <c r="E12" s="43">
        <f t="shared" si="0"/>
        <v>3223893</v>
      </c>
      <c r="F12" s="43">
        <v>2128000</v>
      </c>
      <c r="G12" s="43">
        <f t="shared" si="2"/>
        <v>1095893</v>
      </c>
      <c r="H12" s="44">
        <f t="shared" si="3"/>
        <v>2128</v>
      </c>
      <c r="I12" s="44">
        <f t="shared" si="1"/>
        <v>1093765</v>
      </c>
      <c r="J12" s="45"/>
      <c r="K12" s="41">
        <f t="shared" si="4"/>
        <v>1093765</v>
      </c>
      <c r="L12" s="25" t="s">
        <v>36</v>
      </c>
      <c r="N12" s="20"/>
      <c r="O12" s="21"/>
      <c r="P12" s="20"/>
    </row>
    <row r="13" spans="1:16" s="14" customFormat="1" ht="23.25" x14ac:dyDescent="0.25">
      <c r="A13" s="9">
        <v>11</v>
      </c>
      <c r="B13" s="42" t="s">
        <v>20</v>
      </c>
      <c r="C13" s="43">
        <v>13501</v>
      </c>
      <c r="D13" s="43">
        <v>0</v>
      </c>
      <c r="E13" s="43">
        <f t="shared" si="0"/>
        <v>13501</v>
      </c>
      <c r="F13" s="43"/>
      <c r="G13" s="43">
        <f t="shared" si="2"/>
        <v>13501</v>
      </c>
      <c r="H13" s="44">
        <f t="shared" si="3"/>
        <v>0</v>
      </c>
      <c r="I13" s="44">
        <f t="shared" si="1"/>
        <v>13501</v>
      </c>
      <c r="J13" s="44"/>
      <c r="K13" s="41">
        <f t="shared" si="4"/>
        <v>13501</v>
      </c>
      <c r="L13" s="18" t="s">
        <v>12</v>
      </c>
      <c r="N13" s="20"/>
      <c r="O13" s="21"/>
      <c r="P13" s="20"/>
    </row>
    <row r="14" spans="1:16" s="14" customFormat="1" ht="36" x14ac:dyDescent="0.25">
      <c r="A14" s="9">
        <v>12</v>
      </c>
      <c r="B14" s="23" t="s">
        <v>28</v>
      </c>
      <c r="C14" s="27">
        <v>663620</v>
      </c>
      <c r="D14" s="27">
        <v>0</v>
      </c>
      <c r="E14" s="24">
        <f t="shared" si="0"/>
        <v>663620</v>
      </c>
      <c r="F14" s="27">
        <v>158000</v>
      </c>
      <c r="G14" s="24">
        <f t="shared" si="2"/>
        <v>505620</v>
      </c>
      <c r="H14" s="12">
        <f t="shared" si="3"/>
        <v>158</v>
      </c>
      <c r="I14" s="12">
        <f t="shared" si="1"/>
        <v>505462</v>
      </c>
      <c r="J14" s="46"/>
      <c r="K14" s="40">
        <f t="shared" si="4"/>
        <v>505462</v>
      </c>
      <c r="L14" s="25" t="s">
        <v>14</v>
      </c>
      <c r="N14" s="20"/>
      <c r="O14" s="20"/>
      <c r="P14" s="20"/>
    </row>
    <row r="15" spans="1:16" s="14" customFormat="1" ht="36" x14ac:dyDescent="0.25">
      <c r="A15" s="9">
        <v>13</v>
      </c>
      <c r="B15" s="16" t="s">
        <v>15</v>
      </c>
      <c r="C15" s="17">
        <v>0</v>
      </c>
      <c r="D15" s="17">
        <v>0</v>
      </c>
      <c r="E15" s="17">
        <v>0</v>
      </c>
      <c r="F15" s="17"/>
      <c r="G15" s="17">
        <f t="shared" si="2"/>
        <v>0</v>
      </c>
      <c r="H15" s="12">
        <f t="shared" si="3"/>
        <v>0</v>
      </c>
      <c r="I15" s="12">
        <f t="shared" si="1"/>
        <v>0</v>
      </c>
      <c r="J15" s="12"/>
      <c r="K15" s="47">
        <v>0</v>
      </c>
      <c r="L15" s="48" t="s">
        <v>16</v>
      </c>
      <c r="N15" s="20"/>
      <c r="O15" s="20"/>
      <c r="P15" s="20"/>
    </row>
    <row r="16" spans="1:16" s="14" customFormat="1" ht="36.75" thickBot="1" x14ac:dyDescent="0.3">
      <c r="A16" s="9">
        <v>14</v>
      </c>
      <c r="B16" s="23" t="s">
        <v>18</v>
      </c>
      <c r="C16" s="24">
        <v>0</v>
      </c>
      <c r="D16" s="24"/>
      <c r="E16" s="24">
        <f>C16+D16</f>
        <v>0</v>
      </c>
      <c r="F16" s="24">
        <f ca="1">SUM(F3:F16)</f>
        <v>0</v>
      </c>
      <c r="G16" s="24">
        <f ca="1">E16-F16</f>
        <v>0</v>
      </c>
      <c r="H16" s="46">
        <f ca="1">0.1%*F16</f>
        <v>0</v>
      </c>
      <c r="I16" s="46">
        <f ca="1">G16-H16</f>
        <v>0</v>
      </c>
      <c r="J16" s="46"/>
      <c r="K16" s="49">
        <v>0</v>
      </c>
      <c r="L16" s="50" t="s">
        <v>16</v>
      </c>
      <c r="N16" s="20"/>
      <c r="O16" s="20"/>
      <c r="P16" s="20"/>
    </row>
    <row r="17" spans="1:16" s="14" customFormat="1" ht="24" thickBot="1" x14ac:dyDescent="0.3">
      <c r="A17" s="116" t="s">
        <v>29</v>
      </c>
      <c r="B17" s="117"/>
      <c r="C17" s="28">
        <f>SUM(C3:C14)</f>
        <v>16812147</v>
      </c>
      <c r="D17" s="28">
        <f>SUM(D3:D15)</f>
        <v>12348792</v>
      </c>
      <c r="E17" s="28">
        <f>SUM(E3:E14)</f>
        <v>29160939</v>
      </c>
      <c r="F17" s="28">
        <f>SUM(F3:F14)</f>
        <v>27772000</v>
      </c>
      <c r="G17" s="28">
        <f>SUM(G3:G14)</f>
        <v>1388939</v>
      </c>
      <c r="H17" s="29">
        <f>SUM(H3:H14)</f>
        <v>27772</v>
      </c>
      <c r="I17" s="29">
        <f>SUM(I3:I14)</f>
        <v>1361167</v>
      </c>
      <c r="J17" s="29">
        <f>SUM(J3:J16)</f>
        <v>-3000000</v>
      </c>
      <c r="K17" s="51">
        <v>-1638833</v>
      </c>
      <c r="L17" s="30"/>
      <c r="N17" s="20"/>
      <c r="O17" s="20"/>
      <c r="P17" s="20"/>
    </row>
    <row r="18" spans="1:16" s="8" customFormat="1" ht="18.75" x14ac:dyDescent="0.3">
      <c r="A18" s="31"/>
      <c r="L18" s="32"/>
      <c r="N18" s="38"/>
      <c r="O18" s="38"/>
      <c r="P18" s="38"/>
    </row>
    <row r="19" spans="1:16" ht="18.75" x14ac:dyDescent="0.3">
      <c r="A19" t="s">
        <v>30</v>
      </c>
      <c r="B19" s="33"/>
    </row>
    <row r="20" spans="1:16" ht="15.75" x14ac:dyDescent="0.25">
      <c r="B20" s="36"/>
      <c r="C20" s="37"/>
      <c r="D20" s="37"/>
      <c r="E20" s="37"/>
      <c r="F20" s="37"/>
      <c r="G20" s="37"/>
      <c r="H20" s="37"/>
      <c r="I20" s="37"/>
      <c r="J20" s="37"/>
      <c r="K20" s="37"/>
    </row>
  </sheetData>
  <mergeCells count="2">
    <mergeCell ref="A1:L1"/>
    <mergeCell ref="A17:B17"/>
  </mergeCell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BreakPreview" zoomScale="60" zoomScaleNormal="60" workbookViewId="0">
      <selection activeCell="F11" sqref="F11"/>
    </sheetView>
  </sheetViews>
  <sheetFormatPr defaultRowHeight="15" x14ac:dyDescent="0.25"/>
  <cols>
    <col min="1" max="1" width="9.7109375" style="35" customWidth="1"/>
    <col min="2" max="2" width="29" customWidth="1"/>
    <col min="3" max="3" width="27.7109375" bestFit="1" customWidth="1"/>
    <col min="4" max="4" width="22.7109375" customWidth="1"/>
    <col min="5" max="5" width="22.42578125" customWidth="1"/>
    <col min="6" max="6" width="24.28515625" customWidth="1"/>
    <col min="7" max="7" width="22" customWidth="1"/>
    <col min="8" max="8" width="28.140625" customWidth="1"/>
    <col min="9" max="9" width="31.7109375" customWidth="1"/>
    <col min="10" max="10" width="57" style="34" customWidth="1"/>
    <col min="13" max="13" width="16.85546875" customWidth="1"/>
  </cols>
  <sheetData>
    <row r="1" spans="1:14" s="77" customFormat="1" ht="27" thickBot="1" x14ac:dyDescent="0.45">
      <c r="A1" s="121" t="s">
        <v>37</v>
      </c>
      <c r="B1" s="122"/>
      <c r="C1" s="122"/>
      <c r="D1" s="122"/>
      <c r="E1" s="122"/>
      <c r="F1" s="122"/>
      <c r="G1" s="122"/>
      <c r="H1" s="122"/>
      <c r="I1" s="122"/>
      <c r="J1" s="123"/>
    </row>
    <row r="2" spans="1:14" s="8" customFormat="1" ht="117" thickBot="1" x14ac:dyDescent="0.35">
      <c r="A2" s="52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5" t="s">
        <v>6</v>
      </c>
      <c r="G2" s="56" t="s">
        <v>7</v>
      </c>
      <c r="H2" s="57" t="s">
        <v>8</v>
      </c>
      <c r="I2" s="57" t="s">
        <v>9</v>
      </c>
      <c r="J2" s="58" t="s">
        <v>10</v>
      </c>
    </row>
    <row r="3" spans="1:14" s="14" customFormat="1" ht="23.25" customHeight="1" x14ac:dyDescent="0.25">
      <c r="A3" s="59">
        <v>1</v>
      </c>
      <c r="B3" s="60" t="s">
        <v>11</v>
      </c>
      <c r="C3" s="61">
        <f>'MARCH, 2018'!K3</f>
        <v>-835939</v>
      </c>
      <c r="D3" s="61">
        <v>9399100</v>
      </c>
      <c r="E3" s="61">
        <f>C3+D3</f>
        <v>8563161</v>
      </c>
      <c r="F3" s="64">
        <v>397000</v>
      </c>
      <c r="G3" s="61">
        <f>E3-F3</f>
        <v>8166161</v>
      </c>
      <c r="H3" s="62">
        <f>0.1%*F3</f>
        <v>397</v>
      </c>
      <c r="I3" s="62">
        <f t="shared" ref="I3:I15" si="0">G3-H3</f>
        <v>8165764</v>
      </c>
      <c r="J3" s="65" t="s">
        <v>14</v>
      </c>
      <c r="L3" s="20"/>
      <c r="M3" s="20"/>
      <c r="N3" s="20"/>
    </row>
    <row r="4" spans="1:14" s="14" customFormat="1" ht="23.25" x14ac:dyDescent="0.25">
      <c r="A4" s="59">
        <v>2</v>
      </c>
      <c r="B4" s="63" t="s">
        <v>13</v>
      </c>
      <c r="C4" s="61">
        <f>'MARCH, 2018'!K4</f>
        <v>1506679</v>
      </c>
      <c r="D4" s="64">
        <v>5084275</v>
      </c>
      <c r="E4" s="61">
        <f t="shared" ref="E4:E16" si="1">C4+D4</f>
        <v>6590954</v>
      </c>
      <c r="F4" s="64">
        <v>0</v>
      </c>
      <c r="G4" s="61">
        <f t="shared" ref="G4:G17" si="2">E4-F4</f>
        <v>6590954</v>
      </c>
      <c r="H4" s="62">
        <f t="shared" ref="H4:H15" si="3">0.1%*F4</f>
        <v>0</v>
      </c>
      <c r="I4" s="62">
        <f t="shared" si="0"/>
        <v>6590954</v>
      </c>
      <c r="J4" s="65" t="s">
        <v>14</v>
      </c>
      <c r="L4" s="20"/>
      <c r="M4" s="20"/>
      <c r="N4" s="20"/>
    </row>
    <row r="5" spans="1:14" s="14" customFormat="1" ht="23.25" x14ac:dyDescent="0.25">
      <c r="A5" s="59">
        <v>3</v>
      </c>
      <c r="B5" s="63" t="s">
        <v>17</v>
      </c>
      <c r="C5" s="61">
        <f>'MARCH, 2018'!K5</f>
        <v>-1968559</v>
      </c>
      <c r="D5" s="64">
        <v>7346262</v>
      </c>
      <c r="E5" s="61">
        <f t="shared" si="1"/>
        <v>5377703</v>
      </c>
      <c r="F5" s="78">
        <v>4580000</v>
      </c>
      <c r="G5" s="61">
        <f t="shared" si="2"/>
        <v>797703</v>
      </c>
      <c r="H5" s="62">
        <f t="shared" si="3"/>
        <v>4580</v>
      </c>
      <c r="I5" s="62">
        <f t="shared" si="0"/>
        <v>793123</v>
      </c>
      <c r="J5" s="65" t="s">
        <v>14</v>
      </c>
      <c r="L5" s="20"/>
      <c r="M5" s="19"/>
      <c r="N5" s="20"/>
    </row>
    <row r="6" spans="1:14" s="14" customFormat="1" ht="23.25" x14ac:dyDescent="0.25">
      <c r="A6" s="59">
        <v>4</v>
      </c>
      <c r="B6" s="63" t="s">
        <v>19</v>
      </c>
      <c r="C6" s="61">
        <f>'MARCH, 2018'!K6</f>
        <v>-977609</v>
      </c>
      <c r="D6" s="64">
        <v>0</v>
      </c>
      <c r="E6" s="61">
        <f t="shared" si="1"/>
        <v>-977609</v>
      </c>
      <c r="F6" s="64">
        <v>0</v>
      </c>
      <c r="G6" s="61">
        <f t="shared" si="2"/>
        <v>-977609</v>
      </c>
      <c r="H6" s="62">
        <f t="shared" si="3"/>
        <v>0</v>
      </c>
      <c r="I6" s="62">
        <f t="shared" si="0"/>
        <v>-977609</v>
      </c>
      <c r="J6" s="65" t="s">
        <v>12</v>
      </c>
      <c r="L6" s="20"/>
      <c r="M6" s="19"/>
      <c r="N6" s="20"/>
    </row>
    <row r="7" spans="1:14" s="14" customFormat="1" ht="23.25" x14ac:dyDescent="0.25">
      <c r="A7" s="59">
        <v>5</v>
      </c>
      <c r="B7" s="63" t="s">
        <v>21</v>
      </c>
      <c r="C7" s="61">
        <f>'MARCH, 2018'!K7</f>
        <v>20160</v>
      </c>
      <c r="D7" s="64">
        <v>0</v>
      </c>
      <c r="E7" s="61">
        <f t="shared" si="1"/>
        <v>20160</v>
      </c>
      <c r="F7" s="64">
        <v>0</v>
      </c>
      <c r="G7" s="61">
        <f t="shared" si="2"/>
        <v>20160</v>
      </c>
      <c r="H7" s="62">
        <f t="shared" si="3"/>
        <v>0</v>
      </c>
      <c r="I7" s="62">
        <f t="shared" si="0"/>
        <v>20160</v>
      </c>
      <c r="J7" s="65" t="s">
        <v>12</v>
      </c>
      <c r="L7" s="20"/>
      <c r="M7" s="19"/>
      <c r="N7" s="20"/>
    </row>
    <row r="8" spans="1:14" s="14" customFormat="1" ht="23.25" hidden="1" x14ac:dyDescent="0.25">
      <c r="A8" s="59">
        <v>6</v>
      </c>
      <c r="B8" s="63" t="s">
        <v>23</v>
      </c>
      <c r="C8" s="61">
        <f>'MARCH, 2018'!K8</f>
        <v>0</v>
      </c>
      <c r="D8" s="64">
        <v>0</v>
      </c>
      <c r="E8" s="61">
        <f t="shared" si="1"/>
        <v>0</v>
      </c>
      <c r="F8" s="64"/>
      <c r="G8" s="61">
        <f t="shared" si="2"/>
        <v>0</v>
      </c>
      <c r="H8" s="62">
        <f t="shared" si="3"/>
        <v>0</v>
      </c>
      <c r="I8" s="62">
        <f t="shared" si="0"/>
        <v>0</v>
      </c>
      <c r="J8" s="65" t="s">
        <v>16</v>
      </c>
      <c r="L8" s="20"/>
      <c r="M8" s="19"/>
      <c r="N8" s="20"/>
    </row>
    <row r="9" spans="1:14" s="14" customFormat="1" ht="23.25" x14ac:dyDescent="0.25">
      <c r="A9" s="59">
        <v>7</v>
      </c>
      <c r="B9" s="63" t="s">
        <v>24</v>
      </c>
      <c r="C9" s="61">
        <f>'MARCH, 2018'!K9</f>
        <v>-3750</v>
      </c>
      <c r="D9" s="64">
        <v>10968356</v>
      </c>
      <c r="E9" s="61">
        <f t="shared" si="1"/>
        <v>10964606</v>
      </c>
      <c r="F9" s="64">
        <v>6181000</v>
      </c>
      <c r="G9" s="61">
        <f t="shared" si="2"/>
        <v>4783606</v>
      </c>
      <c r="H9" s="62">
        <f t="shared" si="3"/>
        <v>6181</v>
      </c>
      <c r="I9" s="62">
        <f t="shared" si="0"/>
        <v>4777425</v>
      </c>
      <c r="J9" s="65" t="s">
        <v>14</v>
      </c>
      <c r="L9" s="20"/>
      <c r="M9" s="20"/>
      <c r="N9" s="20"/>
    </row>
    <row r="10" spans="1:14" s="14" customFormat="1" ht="23.25" hidden="1" x14ac:dyDescent="0.25">
      <c r="A10" s="59">
        <v>8</v>
      </c>
      <c r="B10" s="63" t="s">
        <v>25</v>
      </c>
      <c r="C10" s="61">
        <f>'MARCH, 2018'!K10</f>
        <v>0</v>
      </c>
      <c r="D10" s="64">
        <v>0</v>
      </c>
      <c r="E10" s="61">
        <f t="shared" si="1"/>
        <v>0</v>
      </c>
      <c r="F10" s="64"/>
      <c r="G10" s="61">
        <f t="shared" si="2"/>
        <v>0</v>
      </c>
      <c r="H10" s="62">
        <f t="shared" si="3"/>
        <v>0</v>
      </c>
      <c r="I10" s="62">
        <f t="shared" si="0"/>
        <v>0</v>
      </c>
      <c r="J10" s="65" t="s">
        <v>16</v>
      </c>
      <c r="L10" s="20"/>
      <c r="M10" s="20"/>
      <c r="N10" s="20"/>
    </row>
    <row r="11" spans="1:14" s="14" customFormat="1" ht="23.25" x14ac:dyDescent="0.25">
      <c r="A11" s="59">
        <v>9</v>
      </c>
      <c r="B11" s="63" t="s">
        <v>26</v>
      </c>
      <c r="C11" s="61">
        <f>'MARCH, 2018'!K11</f>
        <v>-992543</v>
      </c>
      <c r="D11" s="64">
        <v>0</v>
      </c>
      <c r="E11" s="61">
        <f t="shared" si="1"/>
        <v>-992543</v>
      </c>
      <c r="F11" s="64">
        <v>0</v>
      </c>
      <c r="G11" s="61">
        <f t="shared" si="2"/>
        <v>-992543</v>
      </c>
      <c r="H11" s="62">
        <f t="shared" si="3"/>
        <v>0</v>
      </c>
      <c r="I11" s="62">
        <f t="shared" si="0"/>
        <v>-992543</v>
      </c>
      <c r="J11" s="65" t="s">
        <v>12</v>
      </c>
      <c r="L11" s="20"/>
      <c r="M11" s="21"/>
      <c r="N11" s="20"/>
    </row>
    <row r="12" spans="1:14" s="14" customFormat="1" ht="23.25" x14ac:dyDescent="0.25">
      <c r="A12" s="59">
        <v>10</v>
      </c>
      <c r="B12" s="66" t="s">
        <v>27</v>
      </c>
      <c r="C12" s="71">
        <f>'MARCH, 2018'!K12</f>
        <v>1093765</v>
      </c>
      <c r="D12" s="64">
        <v>0</v>
      </c>
      <c r="E12" s="61">
        <f t="shared" si="1"/>
        <v>1093765</v>
      </c>
      <c r="F12" s="67">
        <v>1089000</v>
      </c>
      <c r="G12" s="61">
        <f t="shared" si="2"/>
        <v>4765</v>
      </c>
      <c r="H12" s="68">
        <f t="shared" si="3"/>
        <v>1089</v>
      </c>
      <c r="I12" s="68">
        <f t="shared" si="0"/>
        <v>3676</v>
      </c>
      <c r="J12" s="65" t="s">
        <v>12</v>
      </c>
      <c r="L12" s="20"/>
      <c r="M12" s="21"/>
      <c r="N12" s="20"/>
    </row>
    <row r="13" spans="1:14" s="14" customFormat="1" ht="23.25" x14ac:dyDescent="0.25">
      <c r="A13" s="59">
        <v>11</v>
      </c>
      <c r="B13" s="66" t="s">
        <v>20</v>
      </c>
      <c r="C13" s="71">
        <f>'MARCH, 2018'!K13</f>
        <v>13501</v>
      </c>
      <c r="D13" s="64">
        <v>0</v>
      </c>
      <c r="E13" s="61">
        <f t="shared" si="1"/>
        <v>13501</v>
      </c>
      <c r="F13" s="67">
        <v>0</v>
      </c>
      <c r="G13" s="61">
        <f t="shared" si="2"/>
        <v>13501</v>
      </c>
      <c r="H13" s="68">
        <f t="shared" si="3"/>
        <v>0</v>
      </c>
      <c r="I13" s="68">
        <f t="shared" si="0"/>
        <v>13501</v>
      </c>
      <c r="J13" s="65" t="s">
        <v>12</v>
      </c>
      <c r="L13" s="20"/>
      <c r="M13" s="21"/>
      <c r="N13" s="20"/>
    </row>
    <row r="14" spans="1:14" s="14" customFormat="1" ht="23.25" x14ac:dyDescent="0.25">
      <c r="A14" s="59">
        <v>12</v>
      </c>
      <c r="B14" s="70" t="s">
        <v>28</v>
      </c>
      <c r="C14" s="61">
        <f>'MARCH, 2018'!K14</f>
        <v>505462</v>
      </c>
      <c r="D14" s="64">
        <v>0</v>
      </c>
      <c r="E14" s="61">
        <f t="shared" si="1"/>
        <v>505462</v>
      </c>
      <c r="F14" s="79">
        <v>500000</v>
      </c>
      <c r="G14" s="61">
        <f t="shared" si="2"/>
        <v>5462</v>
      </c>
      <c r="H14" s="62">
        <f t="shared" si="3"/>
        <v>500</v>
      </c>
      <c r="I14" s="62">
        <f t="shared" si="0"/>
        <v>4962</v>
      </c>
      <c r="J14" s="65" t="s">
        <v>12</v>
      </c>
      <c r="L14" s="20"/>
      <c r="M14" s="20"/>
      <c r="N14" s="20"/>
    </row>
    <row r="15" spans="1:14" s="14" customFormat="1" ht="24.75" customHeight="1" x14ac:dyDescent="0.25">
      <c r="A15" s="59">
        <v>13</v>
      </c>
      <c r="B15" s="63" t="s">
        <v>15</v>
      </c>
      <c r="C15" s="61">
        <f>'MARCH, 2018'!K15</f>
        <v>0</v>
      </c>
      <c r="D15" s="64">
        <v>0</v>
      </c>
      <c r="E15" s="61">
        <f t="shared" si="1"/>
        <v>0</v>
      </c>
      <c r="F15" s="64">
        <v>0</v>
      </c>
      <c r="G15" s="61">
        <f t="shared" si="2"/>
        <v>0</v>
      </c>
      <c r="H15" s="62">
        <f t="shared" si="3"/>
        <v>0</v>
      </c>
      <c r="I15" s="62">
        <f t="shared" si="0"/>
        <v>0</v>
      </c>
      <c r="J15" s="65" t="s">
        <v>16</v>
      </c>
      <c r="L15" s="20"/>
      <c r="M15" s="20"/>
      <c r="N15" s="20"/>
    </row>
    <row r="16" spans="1:14" s="14" customFormat="1" ht="26.25" customHeight="1" thickBot="1" x14ac:dyDescent="0.3">
      <c r="A16" s="59">
        <v>14</v>
      </c>
      <c r="B16" s="70" t="s">
        <v>18</v>
      </c>
      <c r="C16" s="75">
        <f>'MARCH, 2018'!K16</f>
        <v>0</v>
      </c>
      <c r="D16" s="64">
        <v>0</v>
      </c>
      <c r="E16" s="75">
        <f t="shared" si="1"/>
        <v>0</v>
      </c>
      <c r="F16" s="64">
        <v>0</v>
      </c>
      <c r="G16" s="75">
        <f t="shared" si="2"/>
        <v>0</v>
      </c>
      <c r="H16" s="76">
        <f>0.1%*F16</f>
        <v>0</v>
      </c>
      <c r="I16" s="76">
        <f>G16-H16</f>
        <v>0</v>
      </c>
      <c r="J16" s="69" t="s">
        <v>16</v>
      </c>
      <c r="L16" s="20"/>
      <c r="M16" s="20"/>
      <c r="N16" s="20"/>
    </row>
    <row r="17" spans="1:14" s="14" customFormat="1" ht="24" thickBot="1" x14ac:dyDescent="0.3">
      <c r="A17" s="124" t="s">
        <v>29</v>
      </c>
      <c r="B17" s="125"/>
      <c r="C17" s="72">
        <f>'MARCH, 2018'!K17</f>
        <v>-1638833</v>
      </c>
      <c r="D17" s="72">
        <f>SUM(D3:D15)</f>
        <v>32797993</v>
      </c>
      <c r="E17" s="72">
        <f>SUM(E3:E14)</f>
        <v>31159160</v>
      </c>
      <c r="F17" s="72">
        <f>SUM(F3:F16)</f>
        <v>12747000</v>
      </c>
      <c r="G17" s="72">
        <f t="shared" si="2"/>
        <v>18412160</v>
      </c>
      <c r="H17" s="73">
        <f>SUM(H3:H14)</f>
        <v>12747</v>
      </c>
      <c r="I17" s="73">
        <f>SUM(I3:I14)</f>
        <v>18399413</v>
      </c>
      <c r="J17" s="74"/>
      <c r="L17" s="20"/>
      <c r="M17" s="20"/>
      <c r="N17" s="20"/>
    </row>
    <row r="18" spans="1:14" s="8" customFormat="1" ht="18.75" x14ac:dyDescent="0.3">
      <c r="A18" s="31"/>
      <c r="J18" s="32"/>
      <c r="L18" s="38"/>
      <c r="M18" s="38"/>
      <c r="N18" s="38"/>
    </row>
    <row r="19" spans="1:14" ht="18.75" x14ac:dyDescent="0.3">
      <c r="A19" t="s">
        <v>30</v>
      </c>
      <c r="B19" s="33"/>
    </row>
    <row r="20" spans="1:14" ht="15.75" x14ac:dyDescent="0.25">
      <c r="B20" s="36"/>
      <c r="C20" s="37"/>
      <c r="D20" s="37"/>
      <c r="E20" s="37"/>
      <c r="F20" s="37"/>
      <c r="G20" s="37"/>
      <c r="H20" s="37"/>
      <c r="I20" s="37"/>
    </row>
  </sheetData>
  <mergeCells count="2">
    <mergeCell ref="A1:J1"/>
    <mergeCell ref="A17:B17"/>
  </mergeCells>
  <pageMargins left="0.7" right="0.7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60" zoomScaleNormal="60" workbookViewId="0">
      <selection activeCell="E15" sqref="A1:XFD1048576"/>
    </sheetView>
  </sheetViews>
  <sheetFormatPr defaultRowHeight="15" x14ac:dyDescent="0.25"/>
  <cols>
    <col min="1" max="1" width="9.7109375" style="35" customWidth="1"/>
    <col min="2" max="2" width="34" customWidth="1"/>
    <col min="3" max="3" width="27.7109375" bestFit="1" customWidth="1"/>
    <col min="4" max="4" width="22.7109375" customWidth="1"/>
    <col min="5" max="5" width="22.42578125" customWidth="1"/>
    <col min="6" max="6" width="24.28515625" customWidth="1"/>
    <col min="7" max="7" width="24.42578125" customWidth="1"/>
    <col min="8" max="8" width="27.28515625" customWidth="1"/>
    <col min="9" max="9" width="31.7109375" customWidth="1"/>
    <col min="10" max="10" width="49.42578125" style="34" customWidth="1"/>
    <col min="13" max="13" width="16.85546875" customWidth="1"/>
  </cols>
  <sheetData>
    <row r="1" spans="1:14" s="77" customFormat="1" ht="34.5" customHeight="1" thickBot="1" x14ac:dyDescent="0.45">
      <c r="A1" s="121" t="s">
        <v>38</v>
      </c>
      <c r="B1" s="122"/>
      <c r="C1" s="122"/>
      <c r="D1" s="122"/>
      <c r="E1" s="122"/>
      <c r="F1" s="122"/>
      <c r="G1" s="122"/>
      <c r="H1" s="122"/>
      <c r="I1" s="122"/>
      <c r="J1" s="123"/>
    </row>
    <row r="2" spans="1:14" s="85" customFormat="1" ht="90.75" thickBot="1" x14ac:dyDescent="0.3">
      <c r="A2" s="103" t="s">
        <v>1</v>
      </c>
      <c r="B2" s="104" t="s">
        <v>2</v>
      </c>
      <c r="C2" s="80" t="s">
        <v>3</v>
      </c>
      <c r="D2" s="80" t="s">
        <v>4</v>
      </c>
      <c r="E2" s="80" t="s">
        <v>5</v>
      </c>
      <c r="F2" s="81" t="s">
        <v>41</v>
      </c>
      <c r="G2" s="82" t="s">
        <v>40</v>
      </c>
      <c r="H2" s="83" t="s">
        <v>39</v>
      </c>
      <c r="I2" s="83" t="s">
        <v>9</v>
      </c>
      <c r="J2" s="84" t="s">
        <v>10</v>
      </c>
    </row>
    <row r="3" spans="1:14" s="85" customFormat="1" ht="23.25" customHeight="1" x14ac:dyDescent="0.25">
      <c r="A3" s="86">
        <v>1</v>
      </c>
      <c r="B3" s="87" t="s">
        <v>11</v>
      </c>
      <c r="C3" s="88">
        <f>'APRIL, 2018'!I3</f>
        <v>8165764</v>
      </c>
      <c r="D3" s="89">
        <v>0</v>
      </c>
      <c r="E3" s="88">
        <f>C3+D3</f>
        <v>8165764</v>
      </c>
      <c r="F3" s="88">
        <v>4301000</v>
      </c>
      <c r="G3" s="88">
        <f>E3-F3</f>
        <v>3864764</v>
      </c>
      <c r="H3" s="90">
        <f>0.1%*F3</f>
        <v>4301</v>
      </c>
      <c r="I3" s="90">
        <f t="shared" ref="I3:I12" si="0">G3-H3</f>
        <v>3860463</v>
      </c>
      <c r="J3" s="93" t="s">
        <v>14</v>
      </c>
      <c r="L3" s="91"/>
      <c r="M3" s="91"/>
      <c r="N3" s="91"/>
    </row>
    <row r="4" spans="1:14" s="85" customFormat="1" ht="22.5" x14ac:dyDescent="0.25">
      <c r="A4" s="86">
        <v>2</v>
      </c>
      <c r="B4" s="92" t="s">
        <v>13</v>
      </c>
      <c r="C4" s="88">
        <f>'APRIL, 2018'!I4</f>
        <v>6590954</v>
      </c>
      <c r="D4" s="89">
        <v>0</v>
      </c>
      <c r="E4" s="88">
        <f t="shared" ref="E4:E14" si="1">C4+D4</f>
        <v>6590954</v>
      </c>
      <c r="F4" s="88">
        <v>2177000</v>
      </c>
      <c r="G4" s="88">
        <f t="shared" ref="G4:G14" si="2">E4-F4</f>
        <v>4413954</v>
      </c>
      <c r="H4" s="90">
        <f t="shared" ref="H4:H12" si="3">0.1%*F4</f>
        <v>2177</v>
      </c>
      <c r="I4" s="90">
        <f t="shared" si="0"/>
        <v>4411777</v>
      </c>
      <c r="J4" s="93" t="s">
        <v>14</v>
      </c>
      <c r="L4" s="91"/>
      <c r="M4" s="91"/>
      <c r="N4" s="91"/>
    </row>
    <row r="5" spans="1:14" s="85" customFormat="1" ht="22.5" x14ac:dyDescent="0.25">
      <c r="A5" s="86">
        <v>3</v>
      </c>
      <c r="B5" s="92" t="s">
        <v>17</v>
      </c>
      <c r="C5" s="88">
        <f>'APRIL, 2018'!I5</f>
        <v>793123</v>
      </c>
      <c r="D5" s="89">
        <v>0</v>
      </c>
      <c r="E5" s="88">
        <f t="shared" si="1"/>
        <v>793123</v>
      </c>
      <c r="F5" s="88">
        <v>521000</v>
      </c>
      <c r="G5" s="88">
        <f t="shared" si="2"/>
        <v>272123</v>
      </c>
      <c r="H5" s="90">
        <f t="shared" si="3"/>
        <v>521</v>
      </c>
      <c r="I5" s="90">
        <f t="shared" si="0"/>
        <v>271602</v>
      </c>
      <c r="J5" s="93" t="s">
        <v>14</v>
      </c>
      <c r="L5" s="91"/>
      <c r="M5" s="94"/>
      <c r="N5" s="91"/>
    </row>
    <row r="6" spans="1:14" s="85" customFormat="1" ht="22.5" x14ac:dyDescent="0.25">
      <c r="A6" s="86">
        <v>4</v>
      </c>
      <c r="B6" s="92" t="s">
        <v>19</v>
      </c>
      <c r="C6" s="88">
        <f>'APRIL, 2018'!I6</f>
        <v>-977609</v>
      </c>
      <c r="D6" s="89">
        <v>9405155</v>
      </c>
      <c r="E6" s="88">
        <f t="shared" si="1"/>
        <v>8427546</v>
      </c>
      <c r="F6" s="88">
        <v>700000</v>
      </c>
      <c r="G6" s="88">
        <f t="shared" si="2"/>
        <v>7727546</v>
      </c>
      <c r="H6" s="90">
        <f t="shared" si="3"/>
        <v>700</v>
      </c>
      <c r="I6" s="90">
        <f t="shared" si="0"/>
        <v>7726846</v>
      </c>
      <c r="J6" s="93" t="s">
        <v>14</v>
      </c>
      <c r="L6" s="91"/>
      <c r="M6" s="94"/>
      <c r="N6" s="91"/>
    </row>
    <row r="7" spans="1:14" s="85" customFormat="1" ht="22.5" x14ac:dyDescent="0.25">
      <c r="A7" s="86">
        <v>5</v>
      </c>
      <c r="B7" s="92" t="s">
        <v>21</v>
      </c>
      <c r="C7" s="88">
        <f>'APRIL, 2018'!I7</f>
        <v>20160</v>
      </c>
      <c r="D7" s="89">
        <v>10220293</v>
      </c>
      <c r="E7" s="88">
        <f t="shared" si="1"/>
        <v>10240453</v>
      </c>
      <c r="F7" s="88">
        <v>0</v>
      </c>
      <c r="G7" s="88">
        <f t="shared" si="2"/>
        <v>10240453</v>
      </c>
      <c r="H7" s="90">
        <f t="shared" si="3"/>
        <v>0</v>
      </c>
      <c r="I7" s="90">
        <f t="shared" si="0"/>
        <v>10240453</v>
      </c>
      <c r="J7" s="93" t="s">
        <v>14</v>
      </c>
      <c r="L7" s="91"/>
      <c r="M7" s="94"/>
      <c r="N7" s="91"/>
    </row>
    <row r="8" spans="1:14" s="85" customFormat="1" ht="22.5" x14ac:dyDescent="0.25">
      <c r="A8" s="86">
        <v>6</v>
      </c>
      <c r="B8" s="92" t="s">
        <v>24</v>
      </c>
      <c r="C8" s="88">
        <f>'APRIL, 2018'!I9</f>
        <v>4777425</v>
      </c>
      <c r="D8" s="89">
        <v>0</v>
      </c>
      <c r="E8" s="88">
        <f t="shared" si="1"/>
        <v>4777425</v>
      </c>
      <c r="F8" s="88">
        <v>4599000</v>
      </c>
      <c r="G8" s="88">
        <f t="shared" si="2"/>
        <v>178425</v>
      </c>
      <c r="H8" s="90">
        <f t="shared" si="3"/>
        <v>4599</v>
      </c>
      <c r="I8" s="90">
        <f t="shared" si="0"/>
        <v>173826</v>
      </c>
      <c r="J8" s="93" t="s">
        <v>14</v>
      </c>
      <c r="L8" s="91"/>
      <c r="M8" s="91"/>
      <c r="N8" s="91"/>
    </row>
    <row r="9" spans="1:14" s="85" customFormat="1" ht="22.5" x14ac:dyDescent="0.25">
      <c r="A9" s="86">
        <v>7</v>
      </c>
      <c r="B9" s="92" t="s">
        <v>26</v>
      </c>
      <c r="C9" s="88">
        <f>'APRIL, 2018'!I11</f>
        <v>-992543</v>
      </c>
      <c r="D9" s="89">
        <v>0</v>
      </c>
      <c r="E9" s="88">
        <f t="shared" si="1"/>
        <v>-992543</v>
      </c>
      <c r="F9" s="88">
        <v>0</v>
      </c>
      <c r="G9" s="88">
        <f t="shared" si="2"/>
        <v>-992543</v>
      </c>
      <c r="H9" s="90">
        <f t="shared" si="3"/>
        <v>0</v>
      </c>
      <c r="I9" s="90">
        <f t="shared" si="0"/>
        <v>-992543</v>
      </c>
      <c r="J9" s="93" t="s">
        <v>12</v>
      </c>
      <c r="L9" s="91"/>
      <c r="M9" s="95"/>
      <c r="N9" s="91"/>
    </row>
    <row r="10" spans="1:14" s="85" customFormat="1" ht="21" customHeight="1" x14ac:dyDescent="0.25">
      <c r="A10" s="86">
        <v>8</v>
      </c>
      <c r="B10" s="96" t="s">
        <v>27</v>
      </c>
      <c r="C10" s="88">
        <f>'APRIL, 2018'!I12</f>
        <v>3676</v>
      </c>
      <c r="D10" s="89">
        <v>0</v>
      </c>
      <c r="E10" s="88">
        <f t="shared" si="1"/>
        <v>3676</v>
      </c>
      <c r="F10" s="88">
        <v>0</v>
      </c>
      <c r="G10" s="110">
        <f t="shared" si="2"/>
        <v>3676</v>
      </c>
      <c r="H10" s="97">
        <f t="shared" si="3"/>
        <v>0</v>
      </c>
      <c r="I10" s="97">
        <f t="shared" si="0"/>
        <v>3676</v>
      </c>
      <c r="J10" s="93" t="s">
        <v>12</v>
      </c>
      <c r="L10" s="91"/>
      <c r="M10" s="95"/>
      <c r="N10" s="91"/>
    </row>
    <row r="11" spans="1:14" s="85" customFormat="1" ht="22.5" x14ac:dyDescent="0.25">
      <c r="A11" s="86">
        <v>9</v>
      </c>
      <c r="B11" s="96" t="s">
        <v>20</v>
      </c>
      <c r="C11" s="88">
        <f>'APRIL, 2018'!I13</f>
        <v>13501</v>
      </c>
      <c r="D11" s="89">
        <v>0</v>
      </c>
      <c r="E11" s="88">
        <f t="shared" si="1"/>
        <v>13501</v>
      </c>
      <c r="F11" s="88">
        <v>0</v>
      </c>
      <c r="G11" s="110">
        <f t="shared" si="2"/>
        <v>13501</v>
      </c>
      <c r="H11" s="97">
        <f t="shared" si="3"/>
        <v>0</v>
      </c>
      <c r="I11" s="97">
        <f t="shared" si="0"/>
        <v>13501</v>
      </c>
      <c r="J11" s="93" t="s">
        <v>12</v>
      </c>
      <c r="L11" s="91"/>
      <c r="M11" s="95"/>
      <c r="N11" s="91"/>
    </row>
    <row r="12" spans="1:14" s="85" customFormat="1" ht="22.5" x14ac:dyDescent="0.25">
      <c r="A12" s="86">
        <v>10</v>
      </c>
      <c r="B12" s="99" t="s">
        <v>28</v>
      </c>
      <c r="C12" s="88">
        <f>'APRIL, 2018'!I14</f>
        <v>4962</v>
      </c>
      <c r="D12" s="89">
        <v>0</v>
      </c>
      <c r="E12" s="88">
        <f t="shared" si="1"/>
        <v>4962</v>
      </c>
      <c r="F12" s="88">
        <v>0</v>
      </c>
      <c r="G12" s="88">
        <f t="shared" si="2"/>
        <v>4962</v>
      </c>
      <c r="H12" s="90">
        <f t="shared" si="3"/>
        <v>0</v>
      </c>
      <c r="I12" s="90">
        <f t="shared" si="0"/>
        <v>4962</v>
      </c>
      <c r="J12" s="93" t="s">
        <v>12</v>
      </c>
      <c r="L12" s="91"/>
      <c r="M12" s="91"/>
      <c r="N12" s="91"/>
    </row>
    <row r="13" spans="1:14" s="85" customFormat="1" ht="39.75" customHeight="1" x14ac:dyDescent="0.25">
      <c r="A13" s="86">
        <v>11</v>
      </c>
      <c r="B13" s="92" t="s">
        <v>18</v>
      </c>
      <c r="C13" s="88">
        <f>'APRIL, 2018'!I16</f>
        <v>0</v>
      </c>
      <c r="D13" s="89">
        <v>0</v>
      </c>
      <c r="E13" s="89">
        <f t="shared" si="1"/>
        <v>0</v>
      </c>
      <c r="F13" s="89">
        <v>0</v>
      </c>
      <c r="G13" s="88">
        <f t="shared" si="2"/>
        <v>0</v>
      </c>
      <c r="H13" s="89">
        <f>0.1%*F13</f>
        <v>0</v>
      </c>
      <c r="I13" s="89">
        <f>G13-H13</f>
        <v>0</v>
      </c>
      <c r="J13" s="93" t="s">
        <v>16</v>
      </c>
      <c r="L13" s="91"/>
      <c r="M13" s="91"/>
      <c r="N13" s="91"/>
    </row>
    <row r="14" spans="1:14" s="85" customFormat="1" ht="26.25" customHeight="1" thickBot="1" x14ac:dyDescent="0.3">
      <c r="A14" s="86">
        <v>12</v>
      </c>
      <c r="B14" s="99" t="s">
        <v>42</v>
      </c>
      <c r="C14" s="105">
        <v>0</v>
      </c>
      <c r="D14" s="102">
        <v>16396427</v>
      </c>
      <c r="E14" s="89">
        <f t="shared" si="1"/>
        <v>16396427</v>
      </c>
      <c r="F14" s="102">
        <v>4687000</v>
      </c>
      <c r="G14" s="88">
        <f t="shared" si="2"/>
        <v>11709427</v>
      </c>
      <c r="H14" s="102">
        <f>0.1%*F14</f>
        <v>4687</v>
      </c>
      <c r="I14" s="89">
        <f>G14-H14</f>
        <v>11704740</v>
      </c>
      <c r="J14" s="93" t="s">
        <v>14</v>
      </c>
      <c r="L14" s="91"/>
      <c r="M14" s="91"/>
      <c r="N14" s="91"/>
    </row>
    <row r="15" spans="1:14" s="85" customFormat="1" ht="23.25" thickBot="1" x14ac:dyDescent="0.3">
      <c r="A15" s="126" t="s">
        <v>29</v>
      </c>
      <c r="B15" s="127"/>
      <c r="C15" s="108">
        <f t="shared" ref="C15:I15" si="4">SUM(C3:C14)</f>
        <v>18399413</v>
      </c>
      <c r="D15" s="100">
        <f t="shared" si="4"/>
        <v>36021875</v>
      </c>
      <c r="E15" s="100">
        <f t="shared" si="4"/>
        <v>54421288</v>
      </c>
      <c r="F15" s="100">
        <f>SUM(F3:F14)</f>
        <v>16985000</v>
      </c>
      <c r="G15" s="100">
        <f>SUM(G3:G14)</f>
        <v>37436288</v>
      </c>
      <c r="H15" s="101">
        <f t="shared" si="4"/>
        <v>16985</v>
      </c>
      <c r="I15" s="109">
        <f t="shared" si="4"/>
        <v>37419303</v>
      </c>
      <c r="J15" s="107"/>
      <c r="L15" s="91"/>
      <c r="M15" s="91"/>
      <c r="N15" s="91"/>
    </row>
    <row r="16" spans="1:14" s="8" customFormat="1" ht="18.75" x14ac:dyDescent="0.3">
      <c r="A16" s="31"/>
      <c r="J16" s="32"/>
      <c r="L16" s="38"/>
      <c r="M16" s="38"/>
      <c r="N16" s="38"/>
    </row>
    <row r="17" spans="1:9" ht="18.75" x14ac:dyDescent="0.3">
      <c r="A17" t="s">
        <v>30</v>
      </c>
      <c r="B17" s="33"/>
    </row>
    <row r="18" spans="1:9" ht="15.75" x14ac:dyDescent="0.25">
      <c r="B18" s="36"/>
      <c r="C18" s="37"/>
      <c r="D18" s="37"/>
      <c r="E18" s="37"/>
      <c r="F18" s="37"/>
      <c r="G18" s="37"/>
      <c r="H18" s="37"/>
      <c r="I18" s="37"/>
    </row>
    <row r="19" spans="1:9" x14ac:dyDescent="0.25">
      <c r="E19" s="106"/>
    </row>
    <row r="20" spans="1:9" x14ac:dyDescent="0.25">
      <c r="E20" s="106"/>
    </row>
    <row r="21" spans="1:9" x14ac:dyDescent="0.25">
      <c r="E21" s="106"/>
    </row>
    <row r="22" spans="1:9" x14ac:dyDescent="0.25">
      <c r="E22" s="106"/>
    </row>
    <row r="23" spans="1:9" x14ac:dyDescent="0.25">
      <c r="E23" s="106"/>
    </row>
    <row r="24" spans="1:9" x14ac:dyDescent="0.25">
      <c r="E24" s="106"/>
    </row>
    <row r="25" spans="1:9" x14ac:dyDescent="0.25">
      <c r="E25" s="106"/>
    </row>
    <row r="26" spans="1:9" x14ac:dyDescent="0.25">
      <c r="E26" s="106"/>
    </row>
  </sheetData>
  <mergeCells count="2">
    <mergeCell ref="A1:J1"/>
    <mergeCell ref="A15:B15"/>
  </mergeCells>
  <pageMargins left="0.7" right="0.7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60" zoomScaleNormal="55" workbookViewId="0">
      <selection activeCell="J12" sqref="J12"/>
    </sheetView>
  </sheetViews>
  <sheetFormatPr defaultRowHeight="15" x14ac:dyDescent="0.25"/>
  <cols>
    <col min="1" max="1" width="9.7109375" style="35" customWidth="1"/>
    <col min="2" max="2" width="28.140625" customWidth="1"/>
    <col min="3" max="3" width="24.28515625" customWidth="1"/>
    <col min="4" max="4" width="22.7109375" customWidth="1"/>
    <col min="5" max="5" width="22.42578125" customWidth="1"/>
    <col min="6" max="6" width="24.28515625" customWidth="1"/>
    <col min="7" max="7" width="24.42578125" customWidth="1"/>
    <col min="8" max="8" width="32.7109375" customWidth="1"/>
    <col min="9" max="9" width="35.28515625" customWidth="1"/>
    <col min="10" max="10" width="42.7109375" style="34" customWidth="1"/>
    <col min="13" max="13" width="16.85546875" customWidth="1"/>
  </cols>
  <sheetData>
    <row r="1" spans="1:14" s="77" customFormat="1" ht="34.5" customHeight="1" thickBot="1" x14ac:dyDescent="0.45">
      <c r="A1" s="121" t="s">
        <v>44</v>
      </c>
      <c r="B1" s="122"/>
      <c r="C1" s="122"/>
      <c r="D1" s="122"/>
      <c r="E1" s="122"/>
      <c r="F1" s="122"/>
      <c r="G1" s="122"/>
      <c r="H1" s="122"/>
      <c r="I1" s="122"/>
      <c r="J1" s="123"/>
    </row>
    <row r="2" spans="1:14" s="85" customFormat="1" ht="73.5" customHeight="1" thickBot="1" x14ac:dyDescent="0.3">
      <c r="A2" s="111" t="s">
        <v>1</v>
      </c>
      <c r="B2" s="104" t="s">
        <v>2</v>
      </c>
      <c r="C2" s="80" t="s">
        <v>3</v>
      </c>
      <c r="D2" s="80" t="s">
        <v>4</v>
      </c>
      <c r="E2" s="80" t="s">
        <v>5</v>
      </c>
      <c r="F2" s="81" t="s">
        <v>41</v>
      </c>
      <c r="G2" s="82" t="s">
        <v>40</v>
      </c>
      <c r="H2" s="83" t="s">
        <v>39</v>
      </c>
      <c r="I2" s="83" t="s">
        <v>43</v>
      </c>
      <c r="J2" s="84" t="s">
        <v>10</v>
      </c>
    </row>
    <row r="3" spans="1:14" s="85" customFormat="1" ht="23.25" customHeight="1" x14ac:dyDescent="0.25">
      <c r="A3" s="86">
        <v>1</v>
      </c>
      <c r="B3" s="87" t="s">
        <v>11</v>
      </c>
      <c r="C3" s="88">
        <f>'APRIL, 2018'!I3</f>
        <v>8165764</v>
      </c>
      <c r="D3" s="89">
        <v>0</v>
      </c>
      <c r="E3" s="88">
        <f>C3+D3</f>
        <v>8165764</v>
      </c>
      <c r="F3" s="88">
        <v>4301000</v>
      </c>
      <c r="G3" s="88">
        <f>E3-F3</f>
        <v>3864764</v>
      </c>
      <c r="H3" s="90">
        <f>0.1%*F3</f>
        <v>4301</v>
      </c>
      <c r="I3" s="90">
        <f t="shared" ref="I3:I10" si="0">G3-H3</f>
        <v>3860463</v>
      </c>
      <c r="J3" s="93" t="s">
        <v>14</v>
      </c>
      <c r="L3" s="91"/>
      <c r="M3" s="91"/>
      <c r="N3" s="91"/>
    </row>
    <row r="4" spans="1:14" s="85" customFormat="1" ht="22.5" x14ac:dyDescent="0.25">
      <c r="A4" s="86">
        <v>2</v>
      </c>
      <c r="B4" s="92" t="s">
        <v>13</v>
      </c>
      <c r="C4" s="88">
        <f>'APRIL, 2018'!I4</f>
        <v>6590954</v>
      </c>
      <c r="D4" s="89">
        <v>0</v>
      </c>
      <c r="E4" s="88">
        <f t="shared" ref="E4:E12" si="1">C4+D4</f>
        <v>6590954</v>
      </c>
      <c r="F4" s="88">
        <v>2177000</v>
      </c>
      <c r="G4" s="88">
        <f t="shared" ref="G4:G12" si="2">E4-F4</f>
        <v>4413954</v>
      </c>
      <c r="H4" s="90">
        <f t="shared" ref="H4:H10" si="3">0.1%*F4</f>
        <v>2177</v>
      </c>
      <c r="I4" s="90">
        <f t="shared" si="0"/>
        <v>4411777</v>
      </c>
      <c r="J4" s="93" t="s">
        <v>14</v>
      </c>
      <c r="L4" s="91"/>
      <c r="M4" s="91"/>
      <c r="N4" s="91"/>
    </row>
    <row r="5" spans="1:14" s="85" customFormat="1" ht="22.5" x14ac:dyDescent="0.25">
      <c r="A5" s="86">
        <v>3</v>
      </c>
      <c r="B5" s="92" t="s">
        <v>17</v>
      </c>
      <c r="C5" s="88">
        <f>'APRIL, 2018'!I5</f>
        <v>793123</v>
      </c>
      <c r="D5" s="89">
        <v>0</v>
      </c>
      <c r="E5" s="88">
        <f t="shared" si="1"/>
        <v>793123</v>
      </c>
      <c r="F5" s="88">
        <v>521000</v>
      </c>
      <c r="G5" s="88">
        <f t="shared" si="2"/>
        <v>272123</v>
      </c>
      <c r="H5" s="90">
        <f t="shared" si="3"/>
        <v>521</v>
      </c>
      <c r="I5" s="90">
        <f t="shared" si="0"/>
        <v>271602</v>
      </c>
      <c r="J5" s="93" t="s">
        <v>14</v>
      </c>
      <c r="L5" s="91"/>
      <c r="M5" s="94"/>
      <c r="N5" s="91"/>
    </row>
    <row r="6" spans="1:14" s="85" customFormat="1" ht="22.5" x14ac:dyDescent="0.25">
      <c r="A6" s="86">
        <v>4</v>
      </c>
      <c r="B6" s="92" t="s">
        <v>19</v>
      </c>
      <c r="C6" s="88">
        <f>'APRIL, 2018'!I6</f>
        <v>-977609</v>
      </c>
      <c r="D6" s="89">
        <v>9405155</v>
      </c>
      <c r="E6" s="88">
        <f t="shared" si="1"/>
        <v>8427546</v>
      </c>
      <c r="F6" s="88">
        <v>700000</v>
      </c>
      <c r="G6" s="88">
        <f t="shared" si="2"/>
        <v>7727546</v>
      </c>
      <c r="H6" s="90">
        <f t="shared" si="3"/>
        <v>700</v>
      </c>
      <c r="I6" s="90">
        <f t="shared" si="0"/>
        <v>7726846</v>
      </c>
      <c r="J6" s="93" t="s">
        <v>14</v>
      </c>
      <c r="L6" s="91"/>
      <c r="M6" s="94"/>
      <c r="N6" s="91"/>
    </row>
    <row r="7" spans="1:14" s="85" customFormat="1" ht="22.5" x14ac:dyDescent="0.25">
      <c r="A7" s="86">
        <v>5</v>
      </c>
      <c r="B7" s="92" t="s">
        <v>21</v>
      </c>
      <c r="C7" s="88">
        <f>'APRIL, 2018'!I7</f>
        <v>20160</v>
      </c>
      <c r="D7" s="89">
        <v>10220293</v>
      </c>
      <c r="E7" s="88">
        <f t="shared" si="1"/>
        <v>10240453</v>
      </c>
      <c r="F7" s="88">
        <v>0</v>
      </c>
      <c r="G7" s="88">
        <f t="shared" si="2"/>
        <v>10240453</v>
      </c>
      <c r="H7" s="90">
        <f t="shared" si="3"/>
        <v>0</v>
      </c>
      <c r="I7" s="90">
        <f t="shared" si="0"/>
        <v>10240453</v>
      </c>
      <c r="J7" s="93" t="s">
        <v>14</v>
      </c>
      <c r="L7" s="91"/>
      <c r="M7" s="94"/>
      <c r="N7" s="91"/>
    </row>
    <row r="8" spans="1:14" s="85" customFormat="1" ht="22.5" x14ac:dyDescent="0.25">
      <c r="A8" s="86">
        <v>6</v>
      </c>
      <c r="B8" s="92" t="s">
        <v>24</v>
      </c>
      <c r="C8" s="88">
        <f>'APRIL, 2018'!I9</f>
        <v>4777425</v>
      </c>
      <c r="D8" s="89">
        <v>0</v>
      </c>
      <c r="E8" s="88">
        <f t="shared" si="1"/>
        <v>4777425</v>
      </c>
      <c r="F8" s="88">
        <v>4599000</v>
      </c>
      <c r="G8" s="88">
        <f t="shared" si="2"/>
        <v>178425</v>
      </c>
      <c r="H8" s="90">
        <f t="shared" si="3"/>
        <v>4599</v>
      </c>
      <c r="I8" s="90">
        <f t="shared" si="0"/>
        <v>173826</v>
      </c>
      <c r="J8" s="93" t="s">
        <v>14</v>
      </c>
      <c r="L8" s="91"/>
      <c r="M8" s="91"/>
      <c r="N8" s="91"/>
    </row>
    <row r="9" spans="1:14" s="85" customFormat="1" ht="22.5" x14ac:dyDescent="0.25">
      <c r="A9" s="86">
        <v>7</v>
      </c>
      <c r="B9" s="92" t="s">
        <v>26</v>
      </c>
      <c r="C9" s="88">
        <f>'APRIL, 2018'!I11</f>
        <v>-992543</v>
      </c>
      <c r="D9" s="89">
        <v>0</v>
      </c>
      <c r="E9" s="88">
        <f t="shared" si="1"/>
        <v>-992543</v>
      </c>
      <c r="F9" s="88">
        <v>0</v>
      </c>
      <c r="G9" s="88">
        <f t="shared" si="2"/>
        <v>-992543</v>
      </c>
      <c r="H9" s="90">
        <f t="shared" si="3"/>
        <v>0</v>
      </c>
      <c r="I9" s="90">
        <f t="shared" si="0"/>
        <v>-992543</v>
      </c>
      <c r="J9" s="93" t="s">
        <v>12</v>
      </c>
      <c r="L9" s="91"/>
      <c r="M9" s="95"/>
      <c r="N9" s="91"/>
    </row>
    <row r="10" spans="1:14" s="85" customFormat="1" ht="22.5" x14ac:dyDescent="0.25">
      <c r="A10" s="86">
        <v>8</v>
      </c>
      <c r="B10" s="99" t="s">
        <v>28</v>
      </c>
      <c r="C10" s="88">
        <f>'APRIL, 2018'!I14</f>
        <v>4962</v>
      </c>
      <c r="D10" s="89">
        <v>0</v>
      </c>
      <c r="E10" s="88">
        <f t="shared" si="1"/>
        <v>4962</v>
      </c>
      <c r="F10" s="88">
        <v>0</v>
      </c>
      <c r="G10" s="88">
        <f t="shared" si="2"/>
        <v>4962</v>
      </c>
      <c r="H10" s="90">
        <f t="shared" si="3"/>
        <v>0</v>
      </c>
      <c r="I10" s="90">
        <f t="shared" si="0"/>
        <v>4962</v>
      </c>
      <c r="J10" s="98" t="s">
        <v>12</v>
      </c>
      <c r="L10" s="91"/>
      <c r="M10" s="91"/>
      <c r="N10" s="91"/>
    </row>
    <row r="11" spans="1:14" s="85" customFormat="1" ht="53.25" customHeight="1" x14ac:dyDescent="0.25">
      <c r="A11" s="86">
        <v>9</v>
      </c>
      <c r="B11" s="92" t="s">
        <v>18</v>
      </c>
      <c r="C11" s="88">
        <f>'APRIL, 2018'!I16</f>
        <v>0</v>
      </c>
      <c r="D11" s="89">
        <v>0</v>
      </c>
      <c r="E11" s="89">
        <f t="shared" si="1"/>
        <v>0</v>
      </c>
      <c r="F11" s="89">
        <v>0</v>
      </c>
      <c r="G11" s="88">
        <f t="shared" si="2"/>
        <v>0</v>
      </c>
      <c r="H11" s="89">
        <f>0.1%*F11</f>
        <v>0</v>
      </c>
      <c r="I11" s="89">
        <f>G11-H11</f>
        <v>0</v>
      </c>
      <c r="J11" s="93" t="s">
        <v>16</v>
      </c>
      <c r="L11" s="91"/>
      <c r="M11" s="91"/>
      <c r="N11" s="91"/>
    </row>
    <row r="12" spans="1:14" s="85" customFormat="1" ht="26.25" customHeight="1" thickBot="1" x14ac:dyDescent="0.3">
      <c r="A12" s="86">
        <v>10</v>
      </c>
      <c r="B12" s="99" t="s">
        <v>42</v>
      </c>
      <c r="C12" s="105">
        <v>0</v>
      </c>
      <c r="D12" s="102">
        <v>16396427</v>
      </c>
      <c r="E12" s="89">
        <f t="shared" si="1"/>
        <v>16396427</v>
      </c>
      <c r="F12" s="102">
        <v>4687000</v>
      </c>
      <c r="G12" s="88">
        <f t="shared" si="2"/>
        <v>11709427</v>
      </c>
      <c r="H12" s="102">
        <f>0.1%*F12</f>
        <v>4687</v>
      </c>
      <c r="I12" s="89">
        <f>G12-H12</f>
        <v>11704740</v>
      </c>
      <c r="J12" s="93" t="s">
        <v>14</v>
      </c>
      <c r="L12" s="91"/>
      <c r="M12" s="91"/>
      <c r="N12" s="91"/>
    </row>
    <row r="13" spans="1:14" s="85" customFormat="1" ht="23.25" thickBot="1" x14ac:dyDescent="0.3">
      <c r="A13" s="126" t="s">
        <v>29</v>
      </c>
      <c r="B13" s="127"/>
      <c r="C13" s="108">
        <f t="shared" ref="C13:I13" si="4">SUM(C3:C12)</f>
        <v>18382236</v>
      </c>
      <c r="D13" s="100">
        <f t="shared" si="4"/>
        <v>36021875</v>
      </c>
      <c r="E13" s="100">
        <f t="shared" si="4"/>
        <v>54404111</v>
      </c>
      <c r="F13" s="100">
        <f>SUM(F3:F12)</f>
        <v>16985000</v>
      </c>
      <c r="G13" s="100">
        <f>SUM(G3:G12)</f>
        <v>37419111</v>
      </c>
      <c r="H13" s="101">
        <f t="shared" si="4"/>
        <v>16985</v>
      </c>
      <c r="I13" s="109">
        <f t="shared" si="4"/>
        <v>37402126</v>
      </c>
      <c r="J13" s="107"/>
      <c r="L13" s="91"/>
      <c r="M13" s="91"/>
      <c r="N13" s="91"/>
    </row>
    <row r="14" spans="1:14" s="8" customFormat="1" ht="18.75" x14ac:dyDescent="0.3">
      <c r="A14" s="31"/>
      <c r="J14" s="32"/>
      <c r="L14" s="38"/>
      <c r="M14" s="38"/>
      <c r="N14" s="38"/>
    </row>
    <row r="15" spans="1:14" ht="18.75" x14ac:dyDescent="0.3">
      <c r="A15" t="s">
        <v>30</v>
      </c>
      <c r="B15" s="33"/>
    </row>
    <row r="16" spans="1:14" ht="15.75" x14ac:dyDescent="0.25">
      <c r="B16" s="36"/>
      <c r="C16" s="37"/>
      <c r="D16" s="37"/>
      <c r="E16" s="37"/>
      <c r="F16" s="37"/>
      <c r="G16" s="37"/>
      <c r="H16" s="37"/>
      <c r="I16" s="37"/>
    </row>
    <row r="17" spans="5:5" x14ac:dyDescent="0.25">
      <c r="E17" s="106"/>
    </row>
    <row r="18" spans="5:5" x14ac:dyDescent="0.25">
      <c r="E18" s="106"/>
    </row>
    <row r="19" spans="5:5" x14ac:dyDescent="0.25">
      <c r="E19" s="106"/>
    </row>
    <row r="20" spans="5:5" x14ac:dyDescent="0.25">
      <c r="E20" s="106"/>
    </row>
    <row r="21" spans="5:5" x14ac:dyDescent="0.25">
      <c r="E21" s="106"/>
    </row>
    <row r="22" spans="5:5" x14ac:dyDescent="0.25">
      <c r="E22" s="106"/>
    </row>
    <row r="23" spans="5:5" x14ac:dyDescent="0.25">
      <c r="E23" s="106"/>
    </row>
    <row r="24" spans="5:5" x14ac:dyDescent="0.25">
      <c r="E24" s="106"/>
    </row>
  </sheetData>
  <mergeCells count="2">
    <mergeCell ref="A1:J1"/>
    <mergeCell ref="A13:B13"/>
  </mergeCells>
  <pageMargins left="0.7" right="0.7" top="0.75" bottom="0.75" header="0.3" footer="0.3"/>
  <pageSetup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0" zoomScaleNormal="70" workbookViewId="0">
      <selection activeCell="I6" sqref="I6"/>
    </sheetView>
  </sheetViews>
  <sheetFormatPr defaultRowHeight="15" x14ac:dyDescent="0.25"/>
  <cols>
    <col min="1" max="1" width="9.7109375" style="35" customWidth="1"/>
    <col min="2" max="2" width="34" customWidth="1"/>
    <col min="3" max="3" width="27.7109375" customWidth="1"/>
    <col min="4" max="4" width="22.7109375" customWidth="1"/>
    <col min="5" max="5" width="22.42578125" customWidth="1"/>
    <col min="6" max="6" width="24.28515625" customWidth="1"/>
    <col min="7" max="7" width="24.42578125" customWidth="1"/>
    <col min="8" max="8" width="27.28515625" customWidth="1"/>
    <col min="9" max="9" width="31.7109375" customWidth="1"/>
    <col min="10" max="10" width="49.42578125" style="34" customWidth="1"/>
    <col min="13" max="13" width="16.85546875" customWidth="1"/>
  </cols>
  <sheetData>
    <row r="1" spans="1:14" s="77" customFormat="1" ht="34.5" customHeight="1" thickBot="1" x14ac:dyDescent="0.45">
      <c r="A1" s="121" t="s">
        <v>45</v>
      </c>
      <c r="B1" s="122"/>
      <c r="C1" s="122"/>
      <c r="D1" s="122"/>
      <c r="E1" s="122"/>
      <c r="F1" s="122"/>
      <c r="G1" s="122"/>
      <c r="H1" s="122"/>
      <c r="I1" s="122"/>
      <c r="J1" s="123"/>
    </row>
    <row r="2" spans="1:14" s="85" customFormat="1" ht="90.75" thickBot="1" x14ac:dyDescent="0.3">
      <c r="A2" s="112" t="s">
        <v>1</v>
      </c>
      <c r="B2" s="104" t="s">
        <v>2</v>
      </c>
      <c r="C2" s="80" t="s">
        <v>3</v>
      </c>
      <c r="D2" s="80" t="s">
        <v>4</v>
      </c>
      <c r="E2" s="80" t="s">
        <v>5</v>
      </c>
      <c r="F2" s="81" t="s">
        <v>41</v>
      </c>
      <c r="G2" s="82" t="s">
        <v>40</v>
      </c>
      <c r="H2" s="83" t="s">
        <v>39</v>
      </c>
      <c r="I2" s="83" t="s">
        <v>9</v>
      </c>
      <c r="J2" s="84" t="s">
        <v>10</v>
      </c>
    </row>
    <row r="3" spans="1:14" s="85" customFormat="1" ht="23.25" customHeight="1" x14ac:dyDescent="0.25">
      <c r="A3" s="86">
        <v>1</v>
      </c>
      <c r="B3" s="87" t="s">
        <v>11</v>
      </c>
      <c r="C3" s="88">
        <f>'MAY, 2018 (AG0&amp;PMS)'!I3</f>
        <v>3860463</v>
      </c>
      <c r="D3" s="89">
        <v>0</v>
      </c>
      <c r="E3" s="88">
        <f>C3+D3</f>
        <v>3860463</v>
      </c>
      <c r="F3" s="88"/>
      <c r="G3" s="88"/>
      <c r="H3" s="90"/>
      <c r="I3" s="90"/>
      <c r="J3" s="93" t="s">
        <v>14</v>
      </c>
      <c r="L3" s="91"/>
      <c r="M3" s="91"/>
      <c r="N3" s="91"/>
    </row>
    <row r="4" spans="1:14" s="85" customFormat="1" ht="22.5" x14ac:dyDescent="0.25">
      <c r="A4" s="86">
        <v>2</v>
      </c>
      <c r="B4" s="92" t="s">
        <v>13</v>
      </c>
      <c r="C4" s="88">
        <f>'MAY, 2018 (AG0&amp;PMS)'!I4</f>
        <v>4411777</v>
      </c>
      <c r="D4" s="89">
        <v>0</v>
      </c>
      <c r="E4" s="88">
        <f t="shared" ref="E4:E14" si="0">C4+D4</f>
        <v>4411777</v>
      </c>
      <c r="F4" s="88"/>
      <c r="G4" s="88"/>
      <c r="H4" s="90"/>
      <c r="I4" s="90"/>
      <c r="J4" s="93" t="s">
        <v>14</v>
      </c>
      <c r="L4" s="91"/>
      <c r="M4" s="91"/>
      <c r="N4" s="91"/>
    </row>
    <row r="5" spans="1:14" s="85" customFormat="1" ht="22.5" x14ac:dyDescent="0.25">
      <c r="A5" s="86">
        <v>3</v>
      </c>
      <c r="B5" s="92" t="s">
        <v>17</v>
      </c>
      <c r="C5" s="88">
        <f>'MAY, 2018 (AG0&amp;PMS)'!I5</f>
        <v>271602</v>
      </c>
      <c r="D5" s="89">
        <v>0</v>
      </c>
      <c r="E5" s="88">
        <f t="shared" si="0"/>
        <v>271602</v>
      </c>
      <c r="F5" s="88"/>
      <c r="G5" s="88"/>
      <c r="H5" s="90"/>
      <c r="I5" s="90"/>
      <c r="J5" s="93" t="s">
        <v>14</v>
      </c>
      <c r="L5" s="91"/>
      <c r="M5" s="94"/>
      <c r="N5" s="91"/>
    </row>
    <row r="6" spans="1:14" s="85" customFormat="1" ht="22.5" x14ac:dyDescent="0.25">
      <c r="A6" s="86">
        <v>4</v>
      </c>
      <c r="B6" s="92" t="s">
        <v>19</v>
      </c>
      <c r="C6" s="88">
        <f>'MAY, 2018 (AG0&amp;PMS)'!I6</f>
        <v>7726846</v>
      </c>
      <c r="D6" s="89">
        <v>9305646</v>
      </c>
      <c r="E6" s="88">
        <f t="shared" si="0"/>
        <v>17032492</v>
      </c>
      <c r="F6" s="88"/>
      <c r="G6" s="88"/>
      <c r="H6" s="90"/>
      <c r="I6" s="90"/>
      <c r="J6" s="93" t="s">
        <v>14</v>
      </c>
      <c r="L6" s="91"/>
      <c r="M6" s="94"/>
      <c r="N6" s="91"/>
    </row>
    <row r="7" spans="1:14" s="85" customFormat="1" ht="22.5" x14ac:dyDescent="0.25">
      <c r="A7" s="86">
        <v>5</v>
      </c>
      <c r="B7" s="92" t="s">
        <v>21</v>
      </c>
      <c r="C7" s="88">
        <f>'MAY, 2018 (AG0&amp;PMS)'!I7</f>
        <v>10240453</v>
      </c>
      <c r="D7" s="89">
        <v>0</v>
      </c>
      <c r="E7" s="88">
        <f t="shared" si="0"/>
        <v>10240453</v>
      </c>
      <c r="F7" s="88"/>
      <c r="G7" s="88"/>
      <c r="H7" s="90"/>
      <c r="I7" s="90"/>
      <c r="J7" s="93" t="s">
        <v>14</v>
      </c>
      <c r="L7" s="91"/>
      <c r="M7" s="94"/>
      <c r="N7" s="91"/>
    </row>
    <row r="8" spans="1:14" s="85" customFormat="1" ht="22.5" x14ac:dyDescent="0.25">
      <c r="A8" s="86">
        <v>6</v>
      </c>
      <c r="B8" s="92" t="s">
        <v>24</v>
      </c>
      <c r="C8" s="88">
        <f>'MAY, 2018 (AG0&amp;PMS)'!I8</f>
        <v>173826</v>
      </c>
      <c r="D8" s="89">
        <v>7416969</v>
      </c>
      <c r="E8" s="88">
        <f t="shared" si="0"/>
        <v>7590795</v>
      </c>
      <c r="F8" s="88"/>
      <c r="G8" s="88"/>
      <c r="H8" s="90"/>
      <c r="I8" s="90"/>
      <c r="J8" s="93" t="s">
        <v>14</v>
      </c>
      <c r="L8" s="91"/>
      <c r="M8" s="91"/>
      <c r="N8" s="91"/>
    </row>
    <row r="9" spans="1:14" s="85" customFormat="1" ht="22.5" x14ac:dyDescent="0.25">
      <c r="A9" s="86">
        <v>7</v>
      </c>
      <c r="B9" s="92" t="s">
        <v>26</v>
      </c>
      <c r="C9" s="88">
        <f>'MAY, 2018 (AG0&amp;PMS)'!I9</f>
        <v>-992543</v>
      </c>
      <c r="D9" s="89">
        <v>13642002</v>
      </c>
      <c r="E9" s="88">
        <f t="shared" si="0"/>
        <v>12649459</v>
      </c>
      <c r="F9" s="88"/>
      <c r="G9" s="88"/>
      <c r="H9" s="90"/>
      <c r="I9" s="90"/>
      <c r="J9" s="93" t="s">
        <v>12</v>
      </c>
      <c r="L9" s="91"/>
      <c r="M9" s="95"/>
      <c r="N9" s="91"/>
    </row>
    <row r="10" spans="1:14" s="85" customFormat="1" ht="21" customHeight="1" x14ac:dyDescent="0.25">
      <c r="A10" s="86">
        <v>8</v>
      </c>
      <c r="B10" s="96" t="s">
        <v>27</v>
      </c>
      <c r="C10" s="88">
        <f>'MAY, 2018 (AG0&amp;PMS)'!I10</f>
        <v>3676</v>
      </c>
      <c r="D10" s="89">
        <v>7422926</v>
      </c>
      <c r="E10" s="88">
        <f t="shared" si="0"/>
        <v>7426602</v>
      </c>
      <c r="F10" s="88"/>
      <c r="G10" s="110"/>
      <c r="H10" s="97"/>
      <c r="I10" s="97"/>
      <c r="J10" s="93" t="s">
        <v>12</v>
      </c>
      <c r="L10" s="91"/>
      <c r="M10" s="95"/>
      <c r="N10" s="91"/>
    </row>
    <row r="11" spans="1:14" s="85" customFormat="1" ht="22.5" x14ac:dyDescent="0.25">
      <c r="A11" s="86">
        <v>9</v>
      </c>
      <c r="B11" s="96" t="s">
        <v>20</v>
      </c>
      <c r="C11" s="88">
        <f>'MAY, 2018 (AG0&amp;PMS)'!I11</f>
        <v>13501</v>
      </c>
      <c r="D11" s="89">
        <v>0</v>
      </c>
      <c r="E11" s="88">
        <f t="shared" si="0"/>
        <v>13501</v>
      </c>
      <c r="F11" s="88"/>
      <c r="G11" s="110"/>
      <c r="H11" s="97"/>
      <c r="I11" s="97"/>
      <c r="J11" s="93" t="s">
        <v>12</v>
      </c>
      <c r="L11" s="91"/>
      <c r="M11" s="95"/>
      <c r="N11" s="91"/>
    </row>
    <row r="12" spans="1:14" s="85" customFormat="1" ht="22.5" x14ac:dyDescent="0.25">
      <c r="A12" s="86">
        <v>10</v>
      </c>
      <c r="B12" s="99" t="s">
        <v>28</v>
      </c>
      <c r="C12" s="88">
        <f>'MAY, 2018 (AG0&amp;PMS)'!I12</f>
        <v>4962</v>
      </c>
      <c r="D12" s="89">
        <v>0</v>
      </c>
      <c r="E12" s="88">
        <f t="shared" si="0"/>
        <v>4962</v>
      </c>
      <c r="F12" s="88"/>
      <c r="G12" s="88"/>
      <c r="H12" s="90"/>
      <c r="I12" s="90"/>
      <c r="J12" s="93" t="s">
        <v>12</v>
      </c>
      <c r="L12" s="91"/>
      <c r="M12" s="91"/>
      <c r="N12" s="91"/>
    </row>
    <row r="13" spans="1:14" s="85" customFormat="1" ht="39.75" customHeight="1" x14ac:dyDescent="0.25">
      <c r="A13" s="86">
        <v>11</v>
      </c>
      <c r="B13" s="92" t="s">
        <v>18</v>
      </c>
      <c r="C13" s="88">
        <f>'MAY, 2018 (AG0&amp;PMS)'!I13</f>
        <v>0</v>
      </c>
      <c r="D13" s="89">
        <v>0</v>
      </c>
      <c r="E13" s="88">
        <f t="shared" si="0"/>
        <v>0</v>
      </c>
      <c r="F13" s="89"/>
      <c r="G13" s="88"/>
      <c r="H13" s="89"/>
      <c r="I13" s="89"/>
      <c r="J13" s="93" t="s">
        <v>16</v>
      </c>
      <c r="L13" s="91"/>
      <c r="M13" s="91"/>
      <c r="N13" s="91"/>
    </row>
    <row r="14" spans="1:14" s="85" customFormat="1" ht="26.25" customHeight="1" thickBot="1" x14ac:dyDescent="0.3">
      <c r="A14" s="86">
        <v>12</v>
      </c>
      <c r="B14" s="99" t="s">
        <v>42</v>
      </c>
      <c r="C14" s="88">
        <f>'MAY, 2018 (AG0&amp;PMS)'!I14</f>
        <v>11704740</v>
      </c>
      <c r="D14" s="102">
        <v>2721959</v>
      </c>
      <c r="E14" s="88">
        <f t="shared" si="0"/>
        <v>14426699</v>
      </c>
      <c r="F14" s="102"/>
      <c r="G14" s="88"/>
      <c r="H14" s="102"/>
      <c r="I14" s="89"/>
      <c r="J14" s="93" t="s">
        <v>14</v>
      </c>
      <c r="L14" s="91"/>
      <c r="M14" s="91"/>
      <c r="N14" s="91"/>
    </row>
    <row r="15" spans="1:14" s="85" customFormat="1" ht="23.25" thickBot="1" x14ac:dyDescent="0.3">
      <c r="A15" s="126" t="s">
        <v>29</v>
      </c>
      <c r="B15" s="127"/>
      <c r="C15" s="108">
        <f t="shared" ref="C15:I15" si="1">SUM(C3:C14)</f>
        <v>37419303</v>
      </c>
      <c r="D15" s="100">
        <f t="shared" si="1"/>
        <v>40509502</v>
      </c>
      <c r="E15" s="100">
        <f t="shared" si="1"/>
        <v>77928805</v>
      </c>
      <c r="F15" s="100">
        <f>SUM(F3:F14)</f>
        <v>0</v>
      </c>
      <c r="G15" s="100">
        <f>SUM(G3:G14)</f>
        <v>0</v>
      </c>
      <c r="H15" s="101">
        <f t="shared" si="1"/>
        <v>0</v>
      </c>
      <c r="I15" s="109">
        <f t="shared" si="1"/>
        <v>0</v>
      </c>
      <c r="J15" s="107"/>
      <c r="L15" s="91"/>
      <c r="M15" s="91"/>
      <c r="N15" s="91"/>
    </row>
    <row r="16" spans="1:14" s="8" customFormat="1" ht="18.75" x14ac:dyDescent="0.3">
      <c r="A16" s="31"/>
      <c r="J16" s="32"/>
      <c r="L16" s="38"/>
      <c r="M16" s="38"/>
      <c r="N16" s="38"/>
    </row>
    <row r="17" spans="1:9" ht="18.75" x14ac:dyDescent="0.3">
      <c r="A17" t="s">
        <v>30</v>
      </c>
      <c r="B17" s="33"/>
    </row>
    <row r="18" spans="1:9" ht="15.75" x14ac:dyDescent="0.25">
      <c r="B18" s="36"/>
      <c r="C18" s="37"/>
      <c r="D18" s="37"/>
      <c r="E18" s="37"/>
      <c r="F18" s="37"/>
      <c r="G18" s="37"/>
      <c r="H18" s="37"/>
      <c r="I18" s="37"/>
    </row>
    <row r="19" spans="1:9" x14ac:dyDescent="0.25">
      <c r="E19" s="106"/>
    </row>
    <row r="20" spans="1:9" x14ac:dyDescent="0.25">
      <c r="E20" s="106"/>
    </row>
    <row r="21" spans="1:9" x14ac:dyDescent="0.25">
      <c r="E21" s="106"/>
    </row>
    <row r="22" spans="1:9" x14ac:dyDescent="0.25">
      <c r="E22" s="106"/>
    </row>
    <row r="23" spans="1:9" x14ac:dyDescent="0.25">
      <c r="E23" s="106"/>
    </row>
    <row r="24" spans="1:9" x14ac:dyDescent="0.25">
      <c r="E24" s="106"/>
    </row>
    <row r="25" spans="1:9" x14ac:dyDescent="0.25">
      <c r="E25" s="106"/>
    </row>
    <row r="26" spans="1:9" x14ac:dyDescent="0.25">
      <c r="E26" s="106"/>
    </row>
  </sheetData>
  <mergeCells count="2">
    <mergeCell ref="A1:J1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Sheet1</vt:lpstr>
      <vt:lpstr>JANUARY, 2018</vt:lpstr>
      <vt:lpstr>FEBRUARY, 2018</vt:lpstr>
      <vt:lpstr>MARCH, 2018</vt:lpstr>
      <vt:lpstr>APRIL, 2018</vt:lpstr>
      <vt:lpstr>MAY, 2018 (AG0&amp;PMS)</vt:lpstr>
      <vt:lpstr>MAY 2018 (PMS)</vt:lpstr>
      <vt:lpstr>JUNE, 2018 (AGO&amp;PMS)</vt:lpstr>
      <vt:lpstr>'APRIL, 2018'!Print_Area</vt:lpstr>
      <vt:lpstr>'FEBRUARY, 2018'!Print_Area</vt:lpstr>
      <vt:lpstr>'JANUARY, 2018'!Print_Area</vt:lpstr>
      <vt:lpstr>'MARCH, 2018'!Print_Area</vt:lpstr>
      <vt:lpstr>'MAY 2018 (PMS)'!Print_Area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cp:lastPrinted>2018-07-17T09:07:30Z</cp:lastPrinted>
  <dcterms:created xsi:type="dcterms:W3CDTF">2018-05-05T12:54:40Z</dcterms:created>
  <dcterms:modified xsi:type="dcterms:W3CDTF">2018-08-05T17:18:51Z</dcterms:modified>
</cp:coreProperties>
</file>